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23256" windowHeight="12576" tabRatio="690" activeTab="4"/>
  </bookViews>
  <sheets>
    <sheet name="Exhibit 3" sheetId="1" r:id="rId1"/>
    <sheet name="Support by admin body" sheetId="2" r:id="rId2"/>
    <sheet name="Small business grant payments" sheetId="3" r:id="rId3"/>
    <sheet name="Council level analysis" sheetId="4" r:id="rId4"/>
    <sheet name="CJRS" sheetId="5" r:id="rId5"/>
  </sheets>
  <definedNames/>
  <calcPr fullCalcOnLoad="1"/>
</workbook>
</file>

<file path=xl/sharedStrings.xml><?xml version="1.0" encoding="utf-8"?>
<sst xmlns="http://schemas.openxmlformats.org/spreadsheetml/2006/main" count="376" uniqueCount="183">
  <si>
    <t>Small business grants
Retail, hospitality and leisure scheme</t>
  </si>
  <si>
    <t>Circuit breaker funding - 4 funds:
Closure
Hardship
Furlough
Contingency</t>
  </si>
  <si>
    <t>Sector funding, covering areas like tourism, the arts and legal aid</t>
  </si>
  <si>
    <t>Non- domestic rates (NDR/business rates) reliefs</t>
  </si>
  <si>
    <t>Administering body</t>
  </si>
  <si>
    <t>Type of fund</t>
  </si>
  <si>
    <t>Dates</t>
  </si>
  <si>
    <t>Amount paid
(£m)</t>
  </si>
  <si>
    <t>Councils</t>
  </si>
  <si>
    <t>March to July 2020</t>
  </si>
  <si>
    <t>October to November 2020</t>
  </si>
  <si>
    <t>November 2020 to October 2021</t>
  </si>
  <si>
    <t>National bodies 
(i.e. non-council)</t>
  </si>
  <si>
    <t>March 2020 to October 2021</t>
  </si>
  <si>
    <t>Financial years
2020/21 to 2021/22</t>
  </si>
  <si>
    <t>Total</t>
  </si>
  <si>
    <t>19 different funds for different purposes and types of business</t>
  </si>
  <si>
    <t>Fund</t>
  </si>
  <si>
    <t>Total number of applications/ premises</t>
  </si>
  <si>
    <t>Number of awards paid</t>
  </si>
  <si>
    <t>Amount paid (£000s)</t>
  </si>
  <si>
    <t>Average amount per award (£000s)</t>
  </si>
  <si>
    <t>Percentage of applications that have been paid</t>
  </si>
  <si>
    <t>Period covered</t>
  </si>
  <si>
    <t>Summary total (£000s)</t>
  </si>
  <si>
    <t>Business support fund grants and retail, hospitality and leisure business grant scheme</t>
  </si>
  <si>
    <t>March 2020-July 2020</t>
  </si>
  <si>
    <t>Circuit breaker: Closure</t>
  </si>
  <si>
    <t>October 2020 - November 2020</t>
  </si>
  <si>
    <t>Circuit breaker: Contingency</t>
  </si>
  <si>
    <t>Circuit breaker: Hardship</t>
  </si>
  <si>
    <t>Circuit breaker: Furlough Top-Up</t>
  </si>
  <si>
    <t>SFBF restart grant</t>
  </si>
  <si>
    <t>November 2020 - October 2021</t>
  </si>
  <si>
    <t>Strategic Framework Business Fund</t>
  </si>
  <si>
    <t>Hospitality, retail and leisure top-up fund</t>
  </si>
  <si>
    <t>Local authority discretionary fund</t>
  </si>
  <si>
    <t>Routemap extension fund</t>
  </si>
  <si>
    <t>Transitional support fund for childcare providers</t>
  </si>
  <si>
    <t>Small accomodation providers paying council tax (wave 1 to 3)</t>
  </si>
  <si>
    <t>Island equivalent payments</t>
  </si>
  <si>
    <t>Temporary restrictions fund for childcare providers</t>
  </si>
  <si>
    <t>Contingency fund - travel agents, bewers and indoor football centres</t>
  </si>
  <si>
    <t>Island equivalent payments top up</t>
  </si>
  <si>
    <t>Exclusive use and large self-catering</t>
  </si>
  <si>
    <t>Top up payments to bingo clubs and casinos</t>
  </si>
  <si>
    <t>Additional softplay support one-off payment</t>
  </si>
  <si>
    <t>Bed and Breakfast Hardship Fund</t>
  </si>
  <si>
    <t>Newly Self-Employed Hardship Fund – Round 1 [5]</t>
  </si>
  <si>
    <t>Council administered total</t>
  </si>
  <si>
    <t>Periods covered</t>
  </si>
  <si>
    <t>Corra Foundation</t>
  </si>
  <si>
    <t>Travelling ShowPeople Fund</t>
  </si>
  <si>
    <t>March 2020-July 2021</t>
  </si>
  <si>
    <t>Creative Scotland</t>
  </si>
  <si>
    <t>Creative Scotland and Screen Scotland Bridging Bursary Funds</t>
  </si>
  <si>
    <t>Grassroots Music Venues Stabilisation Fund – Round 1 [5]</t>
  </si>
  <si>
    <t>Cultural Organisations and Venues Recovery Fund</t>
  </si>
  <si>
    <t>Performing Arts Venues Relief Fund</t>
  </si>
  <si>
    <t>-</t>
  </si>
  <si>
    <t>Independent Cinemas Recovery and Resilience Fund</t>
  </si>
  <si>
    <t>Culture Collective Fund</t>
  </si>
  <si>
    <t>Grassroots Music Venue Stabilisation Fund – Round 2 [5]</t>
  </si>
  <si>
    <t>Youth Arts Emergency fund</t>
  </si>
  <si>
    <t>Three Arts Venues</t>
  </si>
  <si>
    <t>Hardship Fund Creative Freelancers</t>
  </si>
  <si>
    <t>Performing Arts Venue Relief Fund 2</t>
  </si>
  <si>
    <t>Culture Organisation and Venues Recovery Fund 2</t>
  </si>
  <si>
    <t>Independent Cinemas Recovery and Resilience Fund 2</t>
  </si>
  <si>
    <t>Enterprise agencies</t>
  </si>
  <si>
    <t>Creative, Tourism and Hospitality Enterprises Hardship Fund</t>
  </si>
  <si>
    <t>Early Stage Growth Challenge Fund (grants and convertible loan notes)</t>
  </si>
  <si>
    <t>Pre-seed Fund (grants and wrap around support)</t>
  </si>
  <si>
    <t>Wedding Sector Support Fund</t>
  </si>
  <si>
    <t>Scottish Wedding and Events Top Up Fund</t>
  </si>
  <si>
    <t>Ski Centre Support Fund</t>
  </si>
  <si>
    <t>Ski Centre (and Ski School) Fund</t>
  </si>
  <si>
    <t>Museums and Galleries Scotland</t>
  </si>
  <si>
    <t>Museums and Galleries Scotland Recovery and Resilience Fund (not incl. top up) [5]</t>
  </si>
  <si>
    <t>Museums and Galleries Scotland Covid-19 Adaption Fund</t>
  </si>
  <si>
    <t>Museums and Galleries Scotland Digital Resilience Fund</t>
  </si>
  <si>
    <t>Museums and Galleries Scotland Urgent Response COVID-19 Fund</t>
  </si>
  <si>
    <t>Museums Recovery and Resilience Fund Top Up [5]</t>
  </si>
  <si>
    <t>Museums and Galleries Covid-19 Adaptation Fund</t>
  </si>
  <si>
    <t>Scottish Government</t>
  </si>
  <si>
    <t>Sea Fisheries Intervention Fund</t>
  </si>
  <si>
    <t>Aquaculture Hardship Fund</t>
  </si>
  <si>
    <t>Scottish Seafood Business Resilience Fund</t>
  </si>
  <si>
    <t>Coronavirus Liquidity Support for SME Housebuilders (Loans)</t>
  </si>
  <si>
    <t>Scottish Wholesale Food and Drink Resilience Fund</t>
  </si>
  <si>
    <t>Childminder Grants</t>
  </si>
  <si>
    <t>Legal Aid Resilience and Recovery Fund</t>
  </si>
  <si>
    <t>Zoo and Aquarium Conservation Fund</t>
  </si>
  <si>
    <t>Emergency Spectator Support Fund[7]</t>
  </si>
  <si>
    <t>Legal Aid Business Support Fund</t>
  </si>
  <si>
    <t>Covid-19 Support Scheme for self-catering businesses</t>
  </si>
  <si>
    <t>UMI</t>
  </si>
  <si>
    <t>Mobile and Home Based Close Contact Services Fund</t>
  </si>
  <si>
    <t>Newly self-employed Hardship Fund – Round 2 [5]</t>
  </si>
  <si>
    <t>Visit Scotland</t>
  </si>
  <si>
    <t>Pivotal Enterprise Resilience Fund</t>
  </si>
  <si>
    <t>Coronavirus Support Scheme for Self-catering businesses [6]</t>
  </si>
  <si>
    <t>Scotland Pivotal Event Businesses Fund</t>
  </si>
  <si>
    <t>Sector and DMO Operational Readiness Fund</t>
  </si>
  <si>
    <t>Visitor Attraction (excludes those publicly owned tourist attractions)</t>
  </si>
  <si>
    <t>Marine and Outdoor Tourism Restart Fund (1)</t>
  </si>
  <si>
    <t>Marine and Outdoor Tourism Restart Fund (2)</t>
  </si>
  <si>
    <t>Events Industry Support Fund</t>
  </si>
  <si>
    <t>Scottish Events Recovery Fund</t>
  </si>
  <si>
    <t>Hostel COVID-19 Business Support and Continuity Fund</t>
  </si>
  <si>
    <t>Coach Operators Fund</t>
  </si>
  <si>
    <t>Coach Operators Fund 2</t>
  </si>
  <si>
    <t>Scottish Country Sports and Tourism Fund</t>
  </si>
  <si>
    <t>Scotland’s Tour Guides Fund</t>
  </si>
  <si>
    <t>Events Industry Recovery Fund 2</t>
  </si>
  <si>
    <t>Tour Operators Fund (including international inbound and larger domestic operators)</t>
  </si>
  <si>
    <t>Campervan and Motorhome Rental Operators Fund</t>
  </si>
  <si>
    <t>Non-council administered total</t>
  </si>
  <si>
    <t>Source: Audit Scotland analysis of data provided by the Scottish Government</t>
  </si>
  <si>
    <t>Council adminsistered</t>
  </si>
  <si>
    <t>Non council administered</t>
  </si>
  <si>
    <t>Local authority</t>
  </si>
  <si>
    <t>Small business grant scheme
Retail, hospitality and leisure business grant scheme</t>
  </si>
  <si>
    <t>Circuit breaker funding</t>
  </si>
  <si>
    <t>Other council schemes</t>
  </si>
  <si>
    <t>Aberdeen City</t>
  </si>
  <si>
    <t>Aberdeenshire</t>
  </si>
  <si>
    <t>Angus</t>
  </si>
  <si>
    <t>Argyll and Bute</t>
  </si>
  <si>
    <t>Clackmannanshire</t>
  </si>
  <si>
    <t>City of Edinburgh</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</si>
  <si>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</si>
  <si>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</si>
  <si>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</si>
  <si>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</si>
  <si>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</si>
  <si>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</si>
  <si>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</si>
  <si>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</si>
  <si>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</si>
  <si>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</si>
  <si>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</si>
  <si>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</si>
  <si>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</si>
  <si>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</si>
  <si>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</si>
  <si>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</si>
  <si>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</si>
  <si>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</si>
  <si>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</si>
  <si>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</si>
  <si>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</si>
  <si>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</si>
  <si>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</si>
  <si>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</si>
  <si>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</si>
  <si>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</si>
  <si>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Non council administered total</t>
  </si>
  <si>
    <t>% council administered</t>
  </si>
  <si>
    <t>% non council administered</t>
  </si>
  <si>
    <t>Notes:</t>
  </si>
  <si>
    <t>The above analysis excludes elements of non-council administered funding where the information held by the Scottish Government does not currently allow the local authority area of the grant recipient to be identified due to missing management information.</t>
  </si>
  <si>
    <t>Non-domestic rates relief (NDR/business rates reliefs) are also excluded.</t>
  </si>
  <si>
    <t>Non-council administered sector specific funding (where it could be matched to a council)</t>
  </si>
  <si>
    <t>Coronavirus (COVID-19): business support fund grant statistics</t>
  </si>
  <si>
    <t>Total number of applications</t>
  </si>
  <si>
    <t>Number of grants awarded</t>
  </si>
  <si>
    <t>Value (£m) of grants awarded</t>
  </si>
  <si>
    <t xml:space="preserve">The number of applications continues to represent a best estimate, based on available information at the time.  Grants awarded represents actual awards made and funds paid out.  Not reflected in the published information are applications which have been processed by Local Authorities but not resulted in a grant awarded.  For example, this could be because an ineligible applicant applied and were rejected.  It could also be because the local authority has asked the applicant for additional information and the LA is awaiting a response from the applicant. Through engagement with Local Authorities, we understand the vast majority of applications have been processed.  We continue to work with local authorities to best reflect scheme information and will update in future should additional information be available. 
* The scheme closed to new applications on 10 July 2020, but applications received by then continue to be processed.
</t>
  </si>
  <si>
    <t>Perth and Kinross</t>
  </si>
  <si>
    <t>Number of applications and percentage of applications paid reflects the latest available management information as February 2022. Where these figures are absent the Scottish Government does not currently have complete information for the individual fund.</t>
  </si>
  <si>
    <t>The periods covered for some funds differs slightly from Exhibit 3 due to availability of council level data.</t>
  </si>
  <si>
    <t>Cumulative number of employments on furlough</t>
  </si>
  <si>
    <t>Working age population</t>
  </si>
  <si>
    <t>Per 100</t>
  </si>
  <si>
    <t>Scotland</t>
  </si>
  <si>
    <t>Source: Coronavirus Job Retention Scheme (CJRS) Statistics: 16 December 2021, HMRC</t>
  </si>
  <si>
    <t>The circuit breaker and non-council administered totals do not match Exhibit 3 due to rounding.</t>
  </si>
  <si>
    <t>Taxi and Private Hire Vehicle Driver and Operator Support Fund</t>
  </si>
  <si>
    <t>Taxi and Private Hire Vehicle Driver Support Fund</t>
  </si>
  <si>
    <r>
      <t>The 5</t>
    </r>
    <r>
      <rPr>
        <vertAlign val="superscript"/>
        <sz val="12"/>
        <color indexed="8"/>
        <rFont val="Arial"/>
        <family val="2"/>
      </rPr>
      <t>th</t>
    </r>
    <r>
      <rPr>
        <sz val="12"/>
        <color indexed="8"/>
        <rFont val="Arial"/>
        <family val="2"/>
      </rPr>
      <t xml:space="preserve"> of June Localised Restrictions Fund</t>
    </r>
  </si>
  <si>
    <t>Source: Coronavirus (COVID-19): business support fund grant statistics, Scottish Government</t>
  </si>
  <si>
    <r>
      <t>Applications received and grants awarded as at 31 March 2021</t>
    </r>
    <r>
      <rPr>
        <sz val="12"/>
        <rFont val="Arial"/>
        <family val="2"/>
      </rPr>
      <t xml:space="preserve">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</si>
</sst>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quot;£&quot;#,##0.00"/>
    <numFmt numFmtId="166" formatCode="0.0"/>
    <numFmt numFmtId="167" formatCode="_-* #,##0_-;\-* #,##0_-;_-* &quot;-&quot;??_-;_-@_-"/>
    <numFmt numFmtId="168" formatCode="&quot;£&quot;#,##0"/>
    <numFmt numFmtId="169" formatCode="#,##0.0"/>
  </numFmts>
  <fonts count="55">
    <font>
      <sz val="11"/>
      <color theme="1"/>
      <name val="Calibri"/>
      <family val="2"/>
    </font>
    <font>
      <sz val="11"/>
      <color indexed="8"/>
      <name val="Calibri"/>
      <family val="2"/>
    </font>
    <font>
      <sz val="12"/>
      <color indexed="8"/>
      <name val="Arial"/>
      <family val="2"/>
    </font>
    <font>
      <b/>
      <sz val="12"/>
      <color indexed="8"/>
      <name val="Arial"/>
      <family val="2"/>
    </font>
    <font>
      <b/>
      <sz val="12"/>
      <name val="Arial"/>
      <family val="2"/>
    </font>
    <font>
      <sz val="12"/>
      <color indexed="63"/>
      <name val="Arial"/>
      <family val="2"/>
    </font>
    <font>
      <sz val="8"/>
      <name val="Calibri"/>
      <family val="2"/>
    </font>
    <font>
      <sz val="8"/>
      <name val="Helv"/>
      <family val="0"/>
    </font>
    <font>
      <sz val="8"/>
      <name val="Arial"/>
      <family val="2"/>
    </font>
    <font>
      <b/>
      <sz val="12"/>
      <color indexed="8"/>
      <name val="Calibri"/>
      <family val="2"/>
    </font>
    <font>
      <sz val="12"/>
      <color indexed="8"/>
      <name val="Calibri"/>
      <family val="2"/>
    </font>
    <font>
      <vertAlign val="superscript"/>
      <sz val="12"/>
      <color indexed="8"/>
      <name val="Arial"/>
      <family val="2"/>
    </font>
    <font>
      <sz val="12"/>
      <name val="Arial"/>
      <family val="2"/>
    </font>
    <font>
      <b/>
      <u val="single"/>
      <sz val="12"/>
      <name val="Arial"/>
      <family val="2"/>
    </font>
    <font>
      <b/>
      <u val="single"/>
      <sz val="12"/>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1"/>
      <color rgb="FF0000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sz val="12"/>
      <color theme="1"/>
      <name val="Arial"/>
      <family val="2"/>
    </font>
    <font>
      <sz val="12"/>
      <color rgb="FF575756"/>
      <name val="Arial"/>
      <family val="2"/>
    </font>
    <font>
      <sz val="12"/>
      <color rgb="FF000000"/>
      <name val="Arial"/>
      <family val="2"/>
    </font>
    <font>
      <b/>
      <sz val="12"/>
      <color theme="1"/>
      <name val="Calibri"/>
      <family val="2"/>
    </font>
    <font>
      <b/>
      <u val="single"/>
      <sz val="12"/>
      <color theme="1"/>
      <name val="Arial"/>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medium"/>
    </border>
    <border>
      <left style="thin"/>
      <right style="medium"/>
      <top/>
      <bottom style="medium"/>
    </border>
    <border>
      <left style="medium"/>
      <right style="thin"/>
      <top/>
      <bottom style="medium"/>
    </border>
    <border>
      <left style="thin"/>
      <right style="thin"/>
      <top/>
      <bottom/>
    </border>
    <border>
      <left style="thin"/>
      <right/>
      <top/>
      <bottom/>
    </border>
    <border>
      <left style="medium"/>
      <right/>
      <top/>
      <bottom style="thin"/>
    </border>
    <border>
      <left style="medium"/>
      <right/>
      <top style="thin"/>
      <bottom style="thin"/>
    </border>
    <border>
      <left style="medium"/>
      <right/>
      <top style="thin"/>
      <bottom/>
    </border>
    <border>
      <left style="medium"/>
      <right/>
      <top style="medium"/>
      <bottom style="medium"/>
    </border>
    <border>
      <left style="thin"/>
      <right style="medium"/>
      <top/>
      <bottom style="thin"/>
    </border>
    <border>
      <left style="medium"/>
      <right style="thin"/>
      <top style="medium"/>
      <bottom/>
    </border>
    <border>
      <left style="thin"/>
      <right style="thin"/>
      <top style="medium"/>
      <bottom/>
    </border>
    <border>
      <left style="thin"/>
      <right style="medium"/>
      <top style="medium"/>
      <bottom/>
    </border>
    <border>
      <left style="medium"/>
      <right style="thin"/>
      <top style="thin"/>
      <bottom/>
    </border>
    <border>
      <left style="thin"/>
      <right style="medium"/>
      <top style="thin"/>
      <bottom/>
    </border>
    <border>
      <left/>
      <right style="thin"/>
      <top style="thin"/>
      <bottom style="thin"/>
    </border>
    <border>
      <left/>
      <right style="thin"/>
      <top/>
      <bottom/>
    </border>
    <border>
      <left style="thin">
        <color rgb="FF000000"/>
      </left>
      <right style="thin">
        <color rgb="FF000000"/>
      </right>
      <top style="thin">
        <color rgb="FF000000"/>
      </top>
      <bottom style="thin">
        <color rgb="FF000000"/>
      </bottom>
    </border>
    <border>
      <left/>
      <right style="medium"/>
      <top style="medium"/>
      <bottom style="medium"/>
    </border>
    <border>
      <left style="medium"/>
      <right/>
      <top style="medium"/>
      <bottom/>
    </border>
    <border>
      <left/>
      <right style="medium"/>
      <top style="medium"/>
      <bottom/>
    </border>
    <border>
      <left style="medium"/>
      <right/>
      <top/>
      <bottom/>
    </border>
    <border>
      <left style="medium"/>
      <right/>
      <top/>
      <bottom style="medium"/>
    </border>
    <border>
      <left style="medium"/>
      <right style="medium"/>
      <top/>
      <bottom/>
    </border>
    <border>
      <left style="medium"/>
      <right style="medium"/>
      <top/>
      <bottom style="medium"/>
    </border>
    <border>
      <left style="medium"/>
      <right style="thin"/>
      <top/>
      <bottom/>
    </border>
    <border>
      <left style="thin"/>
      <right style="medium"/>
      <top/>
      <bottom/>
    </border>
    <border>
      <left/>
      <right style="thin"/>
      <top style="medium"/>
      <bottom/>
    </border>
    <border>
      <left/>
      <right style="thin"/>
      <top/>
      <bottom style="medium"/>
    </border>
    <border>
      <left style="thin"/>
      <right/>
      <top style="thin"/>
      <bottom style="thin"/>
    </border>
    <border>
      <left/>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37" fontId="7" fillId="0" borderId="0">
      <alignment/>
      <protection/>
    </xf>
    <xf numFmtId="0" fontId="8"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66">
    <xf numFmtId="0" fontId="0" fillId="0" borderId="0" xfId="0" applyFont="1" applyAlignment="1">
      <alignment/>
    </xf>
    <xf numFmtId="0" fontId="0" fillId="0" borderId="0" xfId="0" applyAlignment="1">
      <alignment wrapText="1"/>
    </xf>
    <xf numFmtId="0" fontId="48" fillId="0" borderId="10" xfId="0" applyFont="1" applyBorder="1" applyAlignment="1">
      <alignment wrapText="1"/>
    </xf>
    <xf numFmtId="3" fontId="49" fillId="0" borderId="11" xfId="0" applyNumberFormat="1" applyFont="1" applyBorder="1" applyAlignment="1">
      <alignment/>
    </xf>
    <xf numFmtId="166" fontId="49" fillId="0" borderId="12" xfId="0" applyNumberFormat="1" applyFont="1" applyBorder="1" applyAlignment="1">
      <alignment/>
    </xf>
    <xf numFmtId="0" fontId="49" fillId="0" borderId="11" xfId="0" applyFont="1" applyBorder="1" applyAlignment="1">
      <alignment/>
    </xf>
    <xf numFmtId="3" fontId="49" fillId="0" borderId="11" xfId="0" applyNumberFormat="1" applyFont="1" applyBorder="1" applyAlignment="1">
      <alignment wrapText="1"/>
    </xf>
    <xf numFmtId="0" fontId="48" fillId="0" borderId="10" xfId="0" applyFont="1" applyBorder="1" applyAlignment="1">
      <alignment/>
    </xf>
    <xf numFmtId="0" fontId="49" fillId="0" borderId="13" xfId="0" applyFont="1" applyBorder="1" applyAlignment="1">
      <alignment/>
    </xf>
    <xf numFmtId="0" fontId="49" fillId="19" borderId="14" xfId="0" applyFont="1" applyFill="1" applyBorder="1" applyAlignment="1">
      <alignment/>
    </xf>
    <xf numFmtId="3" fontId="49" fillId="19" borderId="15" xfId="0" applyNumberFormat="1" applyFont="1" applyFill="1" applyBorder="1" applyAlignment="1">
      <alignment/>
    </xf>
    <xf numFmtId="166" fontId="49" fillId="19" borderId="16" xfId="0" applyNumberFormat="1" applyFont="1" applyFill="1" applyBorder="1" applyAlignment="1">
      <alignment/>
    </xf>
    <xf numFmtId="0" fontId="49" fillId="19" borderId="13" xfId="0" applyFont="1" applyFill="1" applyBorder="1" applyAlignment="1">
      <alignment/>
    </xf>
    <xf numFmtId="3" fontId="49" fillId="19" borderId="11" xfId="0" applyNumberFormat="1" applyFont="1" applyFill="1" applyBorder="1" applyAlignment="1">
      <alignment/>
    </xf>
    <xf numFmtId="166" fontId="49" fillId="19" borderId="12" xfId="0" applyNumberFormat="1" applyFont="1" applyFill="1" applyBorder="1" applyAlignment="1">
      <alignment/>
    </xf>
    <xf numFmtId="0" fontId="49" fillId="19" borderId="11" xfId="0" applyFont="1" applyFill="1" applyBorder="1" applyAlignment="1">
      <alignment/>
    </xf>
    <xf numFmtId="0" fontId="49" fillId="19" borderId="11" xfId="0" applyFont="1" applyFill="1" applyBorder="1" applyAlignment="1">
      <alignment vertical="center" wrapText="1"/>
    </xf>
    <xf numFmtId="3" fontId="49" fillId="19" borderId="11" xfId="0" applyNumberFormat="1" applyFont="1" applyFill="1" applyBorder="1" applyAlignment="1">
      <alignment vertical="center" wrapText="1"/>
    </xf>
    <xf numFmtId="0" fontId="49" fillId="19" borderId="17" xfId="0" applyFont="1" applyFill="1" applyBorder="1" applyAlignment="1">
      <alignment/>
    </xf>
    <xf numFmtId="0" fontId="49" fillId="19" borderId="18" xfId="0" applyFont="1" applyFill="1" applyBorder="1" applyAlignment="1">
      <alignment vertical="center" wrapText="1"/>
    </xf>
    <xf numFmtId="3" fontId="49" fillId="19" borderId="18" xfId="0" applyNumberFormat="1" applyFont="1" applyFill="1" applyBorder="1" applyAlignment="1">
      <alignment/>
    </xf>
    <xf numFmtId="166" fontId="49" fillId="19" borderId="19" xfId="0" applyNumberFormat="1" applyFont="1" applyFill="1" applyBorder="1" applyAlignment="1">
      <alignment/>
    </xf>
    <xf numFmtId="3" fontId="49" fillId="19" borderId="11" xfId="0" applyNumberFormat="1" applyFont="1" applyFill="1" applyBorder="1" applyAlignment="1">
      <alignment wrapText="1"/>
    </xf>
    <xf numFmtId="3" fontId="48" fillId="19" borderId="15" xfId="42" applyNumberFormat="1" applyFont="1" applyFill="1" applyBorder="1" applyAlignment="1">
      <alignment/>
    </xf>
    <xf numFmtId="3" fontId="48" fillId="19" borderId="11" xfId="42" applyNumberFormat="1" applyFont="1" applyFill="1" applyBorder="1" applyAlignment="1">
      <alignment/>
    </xf>
    <xf numFmtId="3" fontId="49" fillId="19" borderId="18" xfId="0" applyNumberFormat="1" applyFont="1" applyFill="1" applyBorder="1" applyAlignment="1">
      <alignment vertical="center" wrapText="1"/>
    </xf>
    <xf numFmtId="3" fontId="48" fillId="19" borderId="18" xfId="42" applyNumberFormat="1" applyFont="1" applyFill="1" applyBorder="1" applyAlignment="1">
      <alignment/>
    </xf>
    <xf numFmtId="3" fontId="49" fillId="0" borderId="20" xfId="0" applyNumberFormat="1" applyFont="1" applyBorder="1" applyAlignment="1">
      <alignment wrapText="1"/>
    </xf>
    <xf numFmtId="3" fontId="48" fillId="0" borderId="20" xfId="42" applyNumberFormat="1" applyFont="1" applyFill="1" applyBorder="1" applyAlignment="1">
      <alignment/>
    </xf>
    <xf numFmtId="3" fontId="49" fillId="0" borderId="20" xfId="0" applyNumberFormat="1" applyFont="1" applyBorder="1" applyAlignment="1">
      <alignment/>
    </xf>
    <xf numFmtId="3" fontId="48" fillId="0" borderId="11" xfId="42" applyNumberFormat="1" applyFont="1" applyFill="1" applyBorder="1" applyAlignment="1">
      <alignment/>
    </xf>
    <xf numFmtId="3" fontId="4" fillId="0" borderId="11" xfId="42" applyNumberFormat="1" applyFont="1" applyFill="1" applyBorder="1" applyAlignment="1">
      <alignment/>
    </xf>
    <xf numFmtId="0" fontId="48" fillId="0" borderId="21" xfId="0" applyFont="1" applyBorder="1" applyAlignment="1">
      <alignment/>
    </xf>
    <xf numFmtId="0" fontId="48" fillId="0" borderId="22" xfId="0" applyFont="1" applyBorder="1" applyAlignment="1">
      <alignment wrapText="1"/>
    </xf>
    <xf numFmtId="0" fontId="48" fillId="0" borderId="23" xfId="0" applyFont="1" applyBorder="1" applyAlignment="1">
      <alignment wrapText="1"/>
    </xf>
    <xf numFmtId="0" fontId="49" fillId="0" borderId="24" xfId="0" applyFont="1" applyBorder="1" applyAlignment="1">
      <alignment/>
    </xf>
    <xf numFmtId="0" fontId="49" fillId="0" borderId="25" xfId="0" applyFont="1" applyBorder="1" applyAlignment="1">
      <alignment vertical="center" wrapText="1"/>
    </xf>
    <xf numFmtId="3" fontId="49" fillId="0" borderId="25" xfId="0" applyNumberFormat="1" applyFont="1" applyBorder="1" applyAlignment="1">
      <alignment vertical="center" wrapText="1"/>
    </xf>
    <xf numFmtId="3" fontId="49" fillId="0" borderId="25" xfId="0" applyNumberFormat="1" applyFont="1" applyBorder="1" applyAlignment="1">
      <alignment/>
    </xf>
    <xf numFmtId="3" fontId="48" fillId="0" borderId="25" xfId="42" applyNumberFormat="1" applyFont="1" applyFill="1" applyBorder="1" applyAlignment="1">
      <alignment/>
    </xf>
    <xf numFmtId="166" fontId="49" fillId="0" borderId="26" xfId="0" applyNumberFormat="1" applyFont="1" applyBorder="1" applyAlignment="1">
      <alignment/>
    </xf>
    <xf numFmtId="0" fontId="48" fillId="0" borderId="27" xfId="0" applyFont="1" applyBorder="1" applyAlignment="1">
      <alignment/>
    </xf>
    <xf numFmtId="3" fontId="48" fillId="19" borderId="21" xfId="0" applyNumberFormat="1" applyFont="1" applyFill="1" applyBorder="1" applyAlignment="1">
      <alignment vertical="center" wrapText="1"/>
    </xf>
    <xf numFmtId="3" fontId="48" fillId="19" borderId="23" xfId="42" applyNumberFormat="1" applyFont="1" applyFill="1" applyBorder="1" applyAlignment="1">
      <alignment vertical="center"/>
    </xf>
    <xf numFmtId="3" fontId="48" fillId="0" borderId="26" xfId="0" applyNumberFormat="1" applyFont="1" applyBorder="1" applyAlignment="1">
      <alignment/>
    </xf>
    <xf numFmtId="0" fontId="48" fillId="0" borderId="28" xfId="0" applyFont="1" applyBorder="1" applyAlignment="1">
      <alignment wrapText="1"/>
    </xf>
    <xf numFmtId="166" fontId="49" fillId="0" borderId="29" xfId="0" applyNumberFormat="1" applyFont="1" applyBorder="1" applyAlignment="1">
      <alignment/>
    </xf>
    <xf numFmtId="0" fontId="49" fillId="0" borderId="30" xfId="0" applyFont="1" applyBorder="1" applyAlignment="1">
      <alignment/>
    </xf>
    <xf numFmtId="0" fontId="49" fillId="19" borderId="31" xfId="0" applyFont="1" applyFill="1" applyBorder="1" applyAlignment="1">
      <alignment/>
    </xf>
    <xf numFmtId="0" fontId="49" fillId="0" borderId="31" xfId="0" applyFont="1" applyBorder="1" applyAlignment="1">
      <alignment wrapText="1"/>
    </xf>
    <xf numFmtId="0" fontId="49" fillId="0" borderId="31" xfId="0" applyFont="1" applyBorder="1" applyAlignment="1">
      <alignment/>
    </xf>
    <xf numFmtId="0" fontId="48" fillId="19" borderId="32" xfId="0" applyFont="1" applyFill="1" applyBorder="1" applyAlignment="1">
      <alignment/>
    </xf>
    <xf numFmtId="0" fontId="48" fillId="0" borderId="33" xfId="0" applyFont="1" applyBorder="1" applyAlignment="1">
      <alignment/>
    </xf>
    <xf numFmtId="0" fontId="49" fillId="0" borderId="28" xfId="0" applyFont="1" applyBorder="1" applyAlignment="1">
      <alignment vertical="center" wrapText="1"/>
    </xf>
    <xf numFmtId="3" fontId="49" fillId="0" borderId="28" xfId="0" applyNumberFormat="1" applyFont="1" applyBorder="1" applyAlignment="1">
      <alignment vertical="center" wrapText="1"/>
    </xf>
    <xf numFmtId="3" fontId="48" fillId="0" borderId="28" xfId="42" applyNumberFormat="1" applyFont="1" applyFill="1" applyBorder="1" applyAlignment="1">
      <alignment/>
    </xf>
    <xf numFmtId="3" fontId="49" fillId="0" borderId="28" xfId="0" applyNumberFormat="1" applyFont="1" applyBorder="1" applyAlignment="1">
      <alignment/>
    </xf>
    <xf numFmtId="3" fontId="49" fillId="0" borderId="34" xfId="0" applyNumberFormat="1" applyFont="1" applyBorder="1" applyAlignment="1">
      <alignment/>
    </xf>
    <xf numFmtId="0" fontId="50" fillId="0" borderId="0" xfId="0" applyFont="1" applyAlignment="1">
      <alignment vertical="center"/>
    </xf>
    <xf numFmtId="0" fontId="51" fillId="19" borderId="15" xfId="0" applyFont="1" applyFill="1" applyBorder="1" applyAlignment="1">
      <alignment vertical="center" wrapText="1"/>
    </xf>
    <xf numFmtId="3" fontId="51" fillId="19" borderId="15" xfId="0" applyNumberFormat="1" applyFont="1" applyFill="1" applyBorder="1" applyAlignment="1">
      <alignment vertical="center" wrapText="1"/>
    </xf>
    <xf numFmtId="0" fontId="49" fillId="19" borderId="35" xfId="0" applyFont="1" applyFill="1" applyBorder="1" applyAlignment="1">
      <alignment/>
    </xf>
    <xf numFmtId="0" fontId="49" fillId="19" borderId="36" xfId="0" applyFont="1" applyFill="1" applyBorder="1" applyAlignment="1">
      <alignment wrapText="1"/>
    </xf>
    <xf numFmtId="3" fontId="49" fillId="19" borderId="36" xfId="0" applyNumberFormat="1" applyFont="1" applyFill="1" applyBorder="1" applyAlignment="1">
      <alignment vertical="center" wrapText="1"/>
    </xf>
    <xf numFmtId="3" fontId="49" fillId="19" borderId="36" xfId="0" applyNumberFormat="1" applyFont="1" applyFill="1" applyBorder="1" applyAlignment="1">
      <alignment/>
    </xf>
    <xf numFmtId="3" fontId="48" fillId="19" borderId="36" xfId="42" applyNumberFormat="1" applyFont="1" applyFill="1" applyBorder="1" applyAlignment="1">
      <alignment/>
    </xf>
    <xf numFmtId="166" fontId="49" fillId="19" borderId="37" xfId="0" applyNumberFormat="1" applyFont="1" applyFill="1" applyBorder="1" applyAlignment="1">
      <alignment/>
    </xf>
    <xf numFmtId="0" fontId="49" fillId="0" borderId="15" xfId="0" applyFont="1" applyBorder="1" applyAlignment="1">
      <alignment/>
    </xf>
    <xf numFmtId="3" fontId="49" fillId="0" borderId="15" xfId="0" applyNumberFormat="1" applyFont="1" applyBorder="1" applyAlignment="1">
      <alignment/>
    </xf>
    <xf numFmtId="3" fontId="48" fillId="0" borderId="15" xfId="42" applyNumberFormat="1" applyFont="1" applyFill="1" applyBorder="1" applyAlignment="1">
      <alignment/>
    </xf>
    <xf numFmtId="166" fontId="49" fillId="0" borderId="16" xfId="0" applyNumberFormat="1" applyFont="1" applyBorder="1" applyAlignment="1">
      <alignment/>
    </xf>
    <xf numFmtId="0" fontId="49" fillId="0" borderId="18" xfId="0" applyFont="1" applyBorder="1" applyAlignment="1">
      <alignment/>
    </xf>
    <xf numFmtId="3" fontId="49" fillId="0" borderId="18" xfId="0" applyNumberFormat="1" applyFont="1" applyBorder="1" applyAlignment="1">
      <alignment/>
    </xf>
    <xf numFmtId="3" fontId="48" fillId="0" borderId="18" xfId="42" applyNumberFormat="1" applyFont="1" applyFill="1" applyBorder="1" applyAlignment="1">
      <alignment/>
    </xf>
    <xf numFmtId="166" fontId="49" fillId="0" borderId="19" xfId="0" applyNumberFormat="1" applyFont="1" applyBorder="1" applyAlignment="1">
      <alignment/>
    </xf>
    <xf numFmtId="0" fontId="49" fillId="0" borderId="14" xfId="0" applyFont="1" applyBorder="1" applyAlignment="1">
      <alignment/>
    </xf>
    <xf numFmtId="0" fontId="49" fillId="0" borderId="17" xfId="0" applyFont="1" applyBorder="1" applyAlignment="1">
      <alignment/>
    </xf>
    <xf numFmtId="0" fontId="49" fillId="19" borderId="38" xfId="0" applyFont="1" applyFill="1" applyBorder="1" applyAlignment="1">
      <alignment/>
    </xf>
    <xf numFmtId="3" fontId="49" fillId="19" borderId="10" xfId="0" applyNumberFormat="1" applyFont="1" applyFill="1" applyBorder="1" applyAlignment="1">
      <alignment wrapText="1"/>
    </xf>
    <xf numFmtId="3" fontId="48" fillId="19" borderId="10" xfId="42" applyNumberFormat="1" applyFont="1" applyFill="1" applyBorder="1" applyAlignment="1">
      <alignment/>
    </xf>
    <xf numFmtId="3" fontId="49" fillId="19" borderId="10" xfId="0" applyNumberFormat="1" applyFont="1" applyFill="1" applyBorder="1" applyAlignment="1">
      <alignment/>
    </xf>
    <xf numFmtId="166" fontId="49" fillId="19" borderId="39" xfId="0" applyNumberFormat="1" applyFont="1" applyFill="1" applyBorder="1" applyAlignment="1">
      <alignment/>
    </xf>
    <xf numFmtId="0" fontId="48" fillId="19" borderId="21" xfId="0" applyFont="1" applyFill="1" applyBorder="1" applyAlignment="1">
      <alignment/>
    </xf>
    <xf numFmtId="0" fontId="48" fillId="19" borderId="22" xfId="0" applyFont="1" applyFill="1" applyBorder="1" applyAlignment="1">
      <alignment/>
    </xf>
    <xf numFmtId="3" fontId="48" fillId="19" borderId="22" xfId="0" applyNumberFormat="1" applyFont="1" applyFill="1" applyBorder="1" applyAlignment="1">
      <alignment wrapText="1"/>
    </xf>
    <xf numFmtId="3" fontId="48" fillId="19" borderId="22" xfId="0" applyNumberFormat="1" applyFont="1" applyFill="1" applyBorder="1" applyAlignment="1">
      <alignment/>
    </xf>
    <xf numFmtId="166" fontId="48" fillId="19" borderId="23" xfId="0" applyNumberFormat="1" applyFont="1" applyFill="1" applyBorder="1" applyAlignment="1">
      <alignment/>
    </xf>
    <xf numFmtId="0" fontId="52" fillId="33" borderId="11" xfId="0" applyFont="1" applyFill="1" applyBorder="1" applyAlignment="1">
      <alignment wrapText="1"/>
    </xf>
    <xf numFmtId="0" fontId="52" fillId="0" borderId="11" xfId="0" applyFont="1" applyBorder="1" applyAlignment="1">
      <alignment wrapText="1"/>
    </xf>
    <xf numFmtId="169" fontId="52" fillId="0" borderId="11" xfId="0" applyNumberFormat="1" applyFont="1" applyBorder="1" applyAlignment="1">
      <alignment wrapText="1"/>
    </xf>
    <xf numFmtId="169" fontId="52" fillId="33" borderId="11" xfId="0" applyNumberFormat="1" applyFont="1" applyFill="1" applyBorder="1" applyAlignment="1">
      <alignment wrapText="1"/>
    </xf>
    <xf numFmtId="0" fontId="49" fillId="0" borderId="0" xfId="0" applyFont="1" applyAlignment="1">
      <alignment/>
    </xf>
    <xf numFmtId="0" fontId="48" fillId="0" borderId="0" xfId="0" applyFont="1" applyAlignment="1">
      <alignment/>
    </xf>
    <xf numFmtId="0" fontId="49" fillId="0" borderId="0" xfId="0" applyFont="1" applyFill="1" applyAlignment="1">
      <alignment/>
    </xf>
    <xf numFmtId="0" fontId="49" fillId="21" borderId="0" xfId="0" applyFont="1" applyFill="1" applyAlignment="1">
      <alignment/>
    </xf>
    <xf numFmtId="0" fontId="12" fillId="0" borderId="0" xfId="0" applyFont="1" applyAlignment="1">
      <alignment vertical="center"/>
    </xf>
    <xf numFmtId="0" fontId="13" fillId="0" borderId="0" xfId="0" applyFont="1" applyAlignment="1">
      <alignment/>
    </xf>
    <xf numFmtId="0" fontId="53" fillId="0" borderId="0" xfId="0" applyFont="1" applyAlignment="1">
      <alignment/>
    </xf>
    <xf numFmtId="0" fontId="48" fillId="0" borderId="11" xfId="0" applyFont="1" applyBorder="1" applyAlignment="1">
      <alignment vertical="center"/>
    </xf>
    <xf numFmtId="0" fontId="4" fillId="0" borderId="11" xfId="0" applyFont="1" applyBorder="1" applyAlignment="1">
      <alignment horizontal="center" wrapText="1"/>
    </xf>
    <xf numFmtId="0" fontId="4" fillId="0" borderId="40" xfId="0" applyFont="1" applyBorder="1" applyAlignment="1">
      <alignment horizontal="center" wrapText="1"/>
    </xf>
    <xf numFmtId="0" fontId="4" fillId="0" borderId="0" xfId="0" applyFont="1" applyAlignment="1">
      <alignment horizontal="center" wrapText="1"/>
    </xf>
    <xf numFmtId="0" fontId="49" fillId="0" borderId="28" xfId="0" applyFont="1" applyBorder="1" applyAlignment="1">
      <alignment/>
    </xf>
    <xf numFmtId="165" fontId="49" fillId="0" borderId="41" xfId="0" applyNumberFormat="1" applyFont="1" applyBorder="1" applyAlignment="1">
      <alignment/>
    </xf>
    <xf numFmtId="166" fontId="49" fillId="0" borderId="0" xfId="0" applyNumberFormat="1" applyFont="1" applyAlignment="1">
      <alignment/>
    </xf>
    <xf numFmtId="3" fontId="49" fillId="0" borderId="0" xfId="0" applyNumberFormat="1" applyFont="1" applyAlignment="1">
      <alignment/>
    </xf>
    <xf numFmtId="167" fontId="49" fillId="0" borderId="0" xfId="42" applyNumberFormat="1" applyFont="1" applyBorder="1" applyAlignment="1">
      <alignment/>
    </xf>
    <xf numFmtId="9" fontId="49" fillId="0" borderId="0" xfId="63" applyFont="1" applyBorder="1" applyAlignment="1">
      <alignment/>
    </xf>
    <xf numFmtId="0" fontId="48" fillId="0" borderId="11" xfId="0" applyFont="1" applyBorder="1" applyAlignment="1">
      <alignment/>
    </xf>
    <xf numFmtId="3" fontId="48" fillId="0" borderId="11" xfId="0" applyNumberFormat="1" applyFont="1" applyBorder="1" applyAlignment="1">
      <alignment/>
    </xf>
    <xf numFmtId="165" fontId="48" fillId="0" borderId="40" xfId="0" applyNumberFormat="1" applyFont="1" applyBorder="1" applyAlignment="1">
      <alignment/>
    </xf>
    <xf numFmtId="3" fontId="48" fillId="0" borderId="0" xfId="0" applyNumberFormat="1" applyFont="1" applyAlignment="1">
      <alignment/>
    </xf>
    <xf numFmtId="168" fontId="48" fillId="0" borderId="0" xfId="0" applyNumberFormat="1" applyFont="1" applyAlignment="1">
      <alignment/>
    </xf>
    <xf numFmtId="9" fontId="48" fillId="0" borderId="0" xfId="63" applyFont="1" applyBorder="1" applyAlignment="1">
      <alignment/>
    </xf>
    <xf numFmtId="0" fontId="12" fillId="0" borderId="0" xfId="0" applyFont="1" applyAlignment="1">
      <alignment vertical="center" wrapText="1"/>
    </xf>
    <xf numFmtId="0" fontId="48" fillId="2" borderId="11" xfId="0" applyFont="1" applyFill="1" applyBorder="1" applyAlignment="1">
      <alignment wrapText="1"/>
    </xf>
    <xf numFmtId="0" fontId="4" fillId="7" borderId="11" xfId="0" applyFont="1" applyFill="1" applyBorder="1" applyAlignment="1">
      <alignment horizontal="center" wrapText="1"/>
    </xf>
    <xf numFmtId="0" fontId="48" fillId="7" borderId="11" xfId="0" applyFont="1" applyFill="1" applyBorder="1" applyAlignment="1">
      <alignment wrapText="1"/>
    </xf>
    <xf numFmtId="43" fontId="48" fillId="7" borderId="11" xfId="42" applyFont="1" applyFill="1" applyBorder="1" applyAlignment="1">
      <alignment wrapText="1"/>
    </xf>
    <xf numFmtId="0" fontId="48" fillId="0" borderId="0" xfId="0" applyFont="1" applyAlignment="1">
      <alignment wrapText="1"/>
    </xf>
    <xf numFmtId="3" fontId="49" fillId="0" borderId="11" xfId="42" applyNumberFormat="1" applyFont="1" applyBorder="1" applyAlignment="1">
      <alignment/>
    </xf>
    <xf numFmtId="0" fontId="48" fillId="0" borderId="11" xfId="0" applyFont="1" applyBorder="1" applyAlignment="1">
      <alignment wrapText="1"/>
    </xf>
    <xf numFmtId="41" fontId="49" fillId="0" borderId="11" xfId="0" applyNumberFormat="1" applyFont="1" applyBorder="1" applyAlignment="1">
      <alignment/>
    </xf>
    <xf numFmtId="166" fontId="49" fillId="0" borderId="11" xfId="0" applyNumberFormat="1" applyFont="1" applyBorder="1" applyAlignment="1">
      <alignment/>
    </xf>
    <xf numFmtId="41" fontId="48" fillId="0" borderId="11" xfId="0" applyNumberFormat="1" applyFont="1" applyBorder="1" applyAlignment="1">
      <alignment/>
    </xf>
    <xf numFmtId="166" fontId="48" fillId="0" borderId="11" xfId="0" applyNumberFormat="1" applyFont="1" applyBorder="1" applyAlignment="1">
      <alignment/>
    </xf>
    <xf numFmtId="0" fontId="48" fillId="0" borderId="11" xfId="0" applyFont="1" applyFill="1" applyBorder="1" applyAlignment="1">
      <alignment wrapText="1"/>
    </xf>
    <xf numFmtId="166" fontId="49" fillId="0" borderId="11" xfId="0" applyNumberFormat="1" applyFont="1" applyFill="1" applyBorder="1" applyAlignment="1">
      <alignment/>
    </xf>
    <xf numFmtId="166" fontId="48" fillId="0" borderId="11" xfId="0" applyNumberFormat="1" applyFont="1" applyFill="1" applyBorder="1" applyAlignment="1">
      <alignment/>
    </xf>
    <xf numFmtId="0" fontId="4" fillId="0" borderId="42" xfId="0" applyFont="1" applyBorder="1" applyAlignment="1">
      <alignment horizontal="left" wrapText="1"/>
    </xf>
    <xf numFmtId="0" fontId="4" fillId="0" borderId="42" xfId="0" applyFont="1" applyBorder="1" applyAlignment="1">
      <alignment horizontal="right" wrapText="1"/>
    </xf>
    <xf numFmtId="0" fontId="52" fillId="0" borderId="42" xfId="0" applyFont="1" applyBorder="1" applyAlignment="1">
      <alignment wrapText="1"/>
    </xf>
    <xf numFmtId="0" fontId="54" fillId="0" borderId="42" xfId="0" applyFont="1" applyBorder="1" applyAlignment="1">
      <alignment/>
    </xf>
    <xf numFmtId="0" fontId="54" fillId="0" borderId="0" xfId="0" applyFont="1" applyAlignment="1">
      <alignment/>
    </xf>
    <xf numFmtId="0" fontId="4" fillId="0" borderId="42" xfId="0" applyFont="1" applyBorder="1" applyAlignment="1">
      <alignment/>
    </xf>
    <xf numFmtId="3" fontId="4" fillId="0" borderId="42" xfId="0" applyNumberFormat="1" applyFont="1" applyBorder="1" applyAlignment="1">
      <alignment horizontal="right"/>
    </xf>
    <xf numFmtId="166" fontId="54" fillId="0" borderId="42" xfId="0" applyNumberFormat="1" applyFont="1" applyBorder="1" applyAlignment="1">
      <alignment/>
    </xf>
    <xf numFmtId="3" fontId="12" fillId="0" borderId="42" xfId="59" applyNumberFormat="1" applyFont="1" applyBorder="1" applyAlignment="1">
      <alignment horizontal="left" indent="1"/>
      <protection/>
    </xf>
    <xf numFmtId="3" fontId="12" fillId="0" borderId="42" xfId="0" applyNumberFormat="1" applyFont="1" applyBorder="1" applyAlignment="1">
      <alignment horizontal="right"/>
    </xf>
    <xf numFmtId="3" fontId="12" fillId="0" borderId="42" xfId="60" applyNumberFormat="1" applyFont="1" applyBorder="1">
      <alignment/>
      <protection/>
    </xf>
    <xf numFmtId="0" fontId="48" fillId="0" borderId="33" xfId="0" applyFont="1" applyBorder="1" applyAlignment="1">
      <alignment horizontal="center"/>
    </xf>
    <xf numFmtId="0" fontId="48" fillId="0" borderId="43" xfId="0" applyFont="1" applyBorder="1" applyAlignment="1">
      <alignment horizontal="center"/>
    </xf>
    <xf numFmtId="0" fontId="48" fillId="0" borderId="44" xfId="0" applyFont="1" applyBorder="1" applyAlignment="1">
      <alignment horizontal="center"/>
    </xf>
    <xf numFmtId="0" fontId="48" fillId="0" borderId="45" xfId="0" applyFont="1" applyBorder="1" applyAlignment="1">
      <alignment horizontal="center"/>
    </xf>
    <xf numFmtId="0" fontId="48" fillId="0" borderId="46" xfId="0" applyFont="1" applyBorder="1" applyAlignment="1">
      <alignment horizontal="center" vertical="center" wrapText="1"/>
    </xf>
    <xf numFmtId="0" fontId="48" fillId="0" borderId="47" xfId="0" applyFont="1" applyBorder="1" applyAlignment="1">
      <alignment horizontal="center" vertical="center" wrapText="1"/>
    </xf>
    <xf numFmtId="3" fontId="48" fillId="0" borderId="48" xfId="0" applyNumberFormat="1" applyFont="1" applyBorder="1" applyAlignment="1">
      <alignment horizontal="center" vertical="center" wrapText="1"/>
    </xf>
    <xf numFmtId="0" fontId="48" fillId="0" borderId="48" xfId="0" applyFont="1" applyBorder="1" applyAlignment="1">
      <alignment horizontal="center" vertical="center" wrapText="1"/>
    </xf>
    <xf numFmtId="0" fontId="48" fillId="0" borderId="49" xfId="0" applyFont="1" applyBorder="1" applyAlignment="1">
      <alignment horizontal="center" vertical="center" wrapText="1"/>
    </xf>
    <xf numFmtId="3" fontId="48" fillId="0" borderId="35" xfId="0" applyNumberFormat="1" applyFont="1" applyBorder="1" applyAlignment="1">
      <alignment horizontal="center" vertical="center" wrapText="1"/>
    </xf>
    <xf numFmtId="3" fontId="48" fillId="0" borderId="50" xfId="0" applyNumberFormat="1" applyFont="1" applyBorder="1" applyAlignment="1">
      <alignment horizontal="center" vertical="center" wrapText="1"/>
    </xf>
    <xf numFmtId="3" fontId="48" fillId="0" borderId="27" xfId="0" applyNumberFormat="1" applyFont="1" applyBorder="1" applyAlignment="1">
      <alignment horizontal="center" vertical="center" wrapText="1"/>
    </xf>
    <xf numFmtId="3" fontId="48" fillId="0" borderId="37" xfId="42" applyNumberFormat="1" applyFont="1" applyFill="1" applyBorder="1" applyAlignment="1">
      <alignment horizontal="right" vertical="center"/>
    </xf>
    <xf numFmtId="3" fontId="48" fillId="0" borderId="51" xfId="42" applyNumberFormat="1" applyFont="1" applyFill="1" applyBorder="1" applyAlignment="1">
      <alignment horizontal="right" vertical="center"/>
    </xf>
    <xf numFmtId="3" fontId="48" fillId="0" borderId="26" xfId="42" applyNumberFormat="1" applyFont="1" applyFill="1" applyBorder="1" applyAlignment="1">
      <alignment horizontal="right" vertical="center"/>
    </xf>
    <xf numFmtId="3" fontId="48" fillId="19" borderId="52" xfId="0" applyNumberFormat="1" applyFont="1" applyFill="1" applyBorder="1" applyAlignment="1">
      <alignment horizontal="center" vertical="center" wrapText="1"/>
    </xf>
    <xf numFmtId="3" fontId="48" fillId="19" borderId="41" xfId="0" applyNumberFormat="1" applyFont="1" applyFill="1" applyBorder="1" applyAlignment="1">
      <alignment horizontal="center" vertical="center" wrapText="1"/>
    </xf>
    <xf numFmtId="3" fontId="48" fillId="19" borderId="53" xfId="0" applyNumberFormat="1" applyFont="1" applyFill="1" applyBorder="1" applyAlignment="1">
      <alignment horizontal="center" vertical="center" wrapText="1"/>
    </xf>
    <xf numFmtId="3" fontId="48" fillId="19" borderId="37" xfId="42" applyNumberFormat="1" applyFont="1" applyFill="1" applyBorder="1" applyAlignment="1">
      <alignment horizontal="center" vertical="center"/>
    </xf>
    <xf numFmtId="3" fontId="48" fillId="19" borderId="51" xfId="42" applyNumberFormat="1" applyFont="1" applyFill="1" applyBorder="1" applyAlignment="1">
      <alignment horizontal="center" vertical="center"/>
    </xf>
    <xf numFmtId="3" fontId="48" fillId="19" borderId="26" xfId="42" applyNumberFormat="1" applyFont="1" applyFill="1" applyBorder="1" applyAlignment="1">
      <alignment horizontal="center" vertical="center"/>
    </xf>
    <xf numFmtId="0" fontId="48" fillId="0" borderId="0" xfId="0" applyFont="1" applyAlignment="1">
      <alignment horizontal="center" wrapText="1"/>
    </xf>
    <xf numFmtId="0" fontId="12" fillId="0" borderId="11" xfId="0" applyFont="1" applyBorder="1" applyAlignment="1">
      <alignment horizontal="left" vertical="top" wrapText="1"/>
    </xf>
    <xf numFmtId="0" fontId="48" fillId="7" borderId="54" xfId="0" applyFont="1" applyFill="1" applyBorder="1" applyAlignment="1">
      <alignment horizontal="center"/>
    </xf>
    <xf numFmtId="0" fontId="48" fillId="7" borderId="55" xfId="0" applyFont="1" applyFill="1" applyBorder="1" applyAlignment="1">
      <alignment horizontal="center"/>
    </xf>
    <xf numFmtId="0" fontId="48" fillId="7" borderId="40" xfId="0" applyFont="1" applyFill="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5" xfId="44"/>
    <cellStyle name="Comma 2" xfId="45"/>
    <cellStyle name="Comma 3"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11" xfId="58"/>
    <cellStyle name="Normal_01IRS0314" xfId="59"/>
    <cellStyle name="Normal_TABLE4"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7"/>
  <sheetViews>
    <sheetView zoomScale="80" zoomScaleNormal="80" zoomScalePageLayoutView="0" workbookViewId="0" topLeftCell="A1">
      <selection activeCell="B10" sqref="B10"/>
    </sheetView>
  </sheetViews>
  <sheetFormatPr defaultColWidth="8.8515625" defaultRowHeight="15"/>
  <cols>
    <col min="1" max="1" width="17.57421875" style="1" customWidth="1"/>
    <col min="2" max="2" width="31.140625" style="1" customWidth="1"/>
    <col min="3" max="3" width="17.140625" style="1" customWidth="1"/>
    <col min="4" max="4" width="13.28125" style="1" customWidth="1"/>
    <col min="5" max="5" width="20.8515625" style="1" customWidth="1"/>
    <col min="6" max="16384" width="8.8515625" style="1" customWidth="1"/>
  </cols>
  <sheetData>
    <row r="1" spans="1:4" ht="30.75">
      <c r="A1" s="87" t="s">
        <v>4</v>
      </c>
      <c r="B1" s="87" t="s">
        <v>5</v>
      </c>
      <c r="C1" s="87" t="s">
        <v>6</v>
      </c>
      <c r="D1" s="87" t="s">
        <v>7</v>
      </c>
    </row>
    <row r="2" spans="1:4" ht="46.5">
      <c r="A2" s="88" t="s">
        <v>8</v>
      </c>
      <c r="B2" s="88" t="s">
        <v>0</v>
      </c>
      <c r="C2" s="88" t="s">
        <v>9</v>
      </c>
      <c r="D2" s="89">
        <v>1020.7</v>
      </c>
    </row>
    <row r="3" spans="1:4" ht="93">
      <c r="A3" s="88" t="s">
        <v>8</v>
      </c>
      <c r="B3" s="88" t="s">
        <v>1</v>
      </c>
      <c r="C3" s="88" t="s">
        <v>10</v>
      </c>
      <c r="D3" s="89">
        <v>27.4</v>
      </c>
    </row>
    <row r="4" spans="1:4" ht="30.75">
      <c r="A4" s="88" t="s">
        <v>8</v>
      </c>
      <c r="B4" s="88" t="s">
        <v>16</v>
      </c>
      <c r="C4" s="88" t="s">
        <v>11</v>
      </c>
      <c r="D4" s="89">
        <v>1291.1</v>
      </c>
    </row>
    <row r="5" spans="1:4" ht="46.5">
      <c r="A5" s="88" t="s">
        <v>12</v>
      </c>
      <c r="B5" s="88" t="s">
        <v>2</v>
      </c>
      <c r="C5" s="88" t="s">
        <v>13</v>
      </c>
      <c r="D5" s="89">
        <v>562.5</v>
      </c>
    </row>
    <row r="6" spans="1:4" ht="46.5">
      <c r="A6" s="88" t="s">
        <v>8</v>
      </c>
      <c r="B6" s="88" t="s">
        <v>3</v>
      </c>
      <c r="C6" s="88" t="s">
        <v>14</v>
      </c>
      <c r="D6" s="89">
        <v>1536</v>
      </c>
    </row>
    <row r="7" spans="1:4" ht="15">
      <c r="A7" s="87" t="s">
        <v>15</v>
      </c>
      <c r="B7" s="87"/>
      <c r="C7" s="87"/>
      <c r="D7" s="90">
        <f>SUM(D2:D6)</f>
        <v>4437.7</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I93"/>
  <sheetViews>
    <sheetView zoomScale="70" zoomScaleNormal="70" zoomScalePageLayoutView="0" workbookViewId="0" topLeftCell="A59">
      <selection activeCell="A93" sqref="A93"/>
    </sheetView>
  </sheetViews>
  <sheetFormatPr defaultColWidth="9.140625" defaultRowHeight="15"/>
  <cols>
    <col min="1" max="1" width="24.140625" style="91" customWidth="1"/>
    <col min="2" max="2" width="64.140625" style="91" customWidth="1"/>
    <col min="3" max="6" width="16.421875" style="91" customWidth="1"/>
    <col min="7" max="7" width="16.00390625" style="91" customWidth="1"/>
    <col min="8" max="8" width="27.421875" style="91" customWidth="1"/>
    <col min="9" max="9" width="19.28125" style="91" customWidth="1"/>
    <col min="10" max="16384" width="8.8515625" style="91" customWidth="1"/>
  </cols>
  <sheetData>
    <row r="1" spans="8:9" ht="15.75" thickBot="1">
      <c r="H1" s="140"/>
      <c r="I1" s="141"/>
    </row>
    <row r="2" spans="1:9" s="92" customFormat="1" ht="108" customHeight="1" thickBot="1">
      <c r="A2" s="7" t="s">
        <v>4</v>
      </c>
      <c r="B2" s="7" t="s">
        <v>17</v>
      </c>
      <c r="C2" s="2" t="s">
        <v>18</v>
      </c>
      <c r="D2" s="2" t="s">
        <v>19</v>
      </c>
      <c r="E2" s="2" t="s">
        <v>20</v>
      </c>
      <c r="F2" s="2" t="s">
        <v>21</v>
      </c>
      <c r="G2" s="2" t="s">
        <v>22</v>
      </c>
      <c r="H2" s="45" t="s">
        <v>23</v>
      </c>
      <c r="I2" s="45" t="s">
        <v>24</v>
      </c>
    </row>
    <row r="3" spans="1:9" ht="30" customHeight="1" thickBot="1">
      <c r="A3" s="61" t="s">
        <v>8</v>
      </c>
      <c r="B3" s="62" t="s">
        <v>25</v>
      </c>
      <c r="C3" s="63">
        <v>107750</v>
      </c>
      <c r="D3" s="64">
        <v>91429</v>
      </c>
      <c r="E3" s="65">
        <v>1021000</v>
      </c>
      <c r="F3" s="64">
        <f aca="true" t="shared" si="0" ref="F3:F18">E3/D3</f>
        <v>11.167135154053966</v>
      </c>
      <c r="G3" s="66">
        <f>D3/C3*100</f>
        <v>84.85290023201856</v>
      </c>
      <c r="H3" s="42" t="s">
        <v>26</v>
      </c>
      <c r="I3" s="43">
        <f>E3</f>
        <v>1021000</v>
      </c>
    </row>
    <row r="4" spans="1:9" ht="15" customHeight="1">
      <c r="A4" s="75" t="s">
        <v>8</v>
      </c>
      <c r="B4" s="67" t="s">
        <v>27</v>
      </c>
      <c r="C4" s="68">
        <v>4859</v>
      </c>
      <c r="D4" s="68">
        <v>3673</v>
      </c>
      <c r="E4" s="69">
        <v>11400</v>
      </c>
      <c r="F4" s="68">
        <f t="shared" si="0"/>
        <v>3.103729921045467</v>
      </c>
      <c r="G4" s="70">
        <f>D4/C4*100</f>
        <v>75.59168553200247</v>
      </c>
      <c r="H4" s="149" t="s">
        <v>28</v>
      </c>
      <c r="I4" s="152">
        <f>SUM(E4:E7)</f>
        <v>27500</v>
      </c>
    </row>
    <row r="5" spans="1:9" ht="15">
      <c r="A5" s="8" t="s">
        <v>8</v>
      </c>
      <c r="B5" s="5" t="s">
        <v>29</v>
      </c>
      <c r="C5" s="3"/>
      <c r="D5" s="3">
        <v>253</v>
      </c>
      <c r="E5" s="30">
        <v>6900</v>
      </c>
      <c r="F5" s="3">
        <f t="shared" si="0"/>
        <v>27.272727272727273</v>
      </c>
      <c r="G5" s="4"/>
      <c r="H5" s="150"/>
      <c r="I5" s="153"/>
    </row>
    <row r="6" spans="1:9" ht="15">
      <c r="A6" s="8" t="s">
        <v>8</v>
      </c>
      <c r="B6" s="5" t="s">
        <v>30</v>
      </c>
      <c r="C6" s="3">
        <v>6215</v>
      </c>
      <c r="D6" s="3">
        <v>3591</v>
      </c>
      <c r="E6" s="30">
        <v>5600</v>
      </c>
      <c r="F6" s="3">
        <f t="shared" si="0"/>
        <v>1.5594541910331383</v>
      </c>
      <c r="G6" s="4">
        <f>D6/C6*100</f>
        <v>57.779565567176185</v>
      </c>
      <c r="H6" s="150"/>
      <c r="I6" s="153"/>
    </row>
    <row r="7" spans="1:9" ht="15.75" thickBot="1">
      <c r="A7" s="76" t="s">
        <v>8</v>
      </c>
      <c r="B7" s="71" t="s">
        <v>31</v>
      </c>
      <c r="C7" s="72">
        <v>2354</v>
      </c>
      <c r="D7" s="72">
        <v>2171</v>
      </c>
      <c r="E7" s="73">
        <v>3600</v>
      </c>
      <c r="F7" s="72">
        <f t="shared" si="0"/>
        <v>1.6582220175034545</v>
      </c>
      <c r="G7" s="74">
        <f>D7/C7*100</f>
        <v>92.22599830076466</v>
      </c>
      <c r="H7" s="151"/>
      <c r="I7" s="154"/>
    </row>
    <row r="8" spans="1:9" ht="15" customHeight="1">
      <c r="A8" s="9" t="s">
        <v>8</v>
      </c>
      <c r="B8" s="59" t="s">
        <v>32</v>
      </c>
      <c r="C8" s="60"/>
      <c r="D8" s="10">
        <v>49222</v>
      </c>
      <c r="E8" s="23">
        <v>444800</v>
      </c>
      <c r="F8" s="10">
        <f t="shared" si="0"/>
        <v>9.03660964609321</v>
      </c>
      <c r="G8" s="11"/>
      <c r="H8" s="155" t="s">
        <v>33</v>
      </c>
      <c r="I8" s="158">
        <f>SUM(E8:E26)</f>
        <v>1291300</v>
      </c>
    </row>
    <row r="9" spans="1:9" ht="63" customHeight="1">
      <c r="A9" s="12" t="s">
        <v>8</v>
      </c>
      <c r="B9" s="15" t="s">
        <v>34</v>
      </c>
      <c r="C9" s="13">
        <v>69150</v>
      </c>
      <c r="D9" s="13">
        <v>47658</v>
      </c>
      <c r="E9" s="24">
        <v>344800</v>
      </c>
      <c r="F9" s="13">
        <f t="shared" si="0"/>
        <v>7.234881866633094</v>
      </c>
      <c r="G9" s="14">
        <f>D9/C9*100</f>
        <v>68.91973969631236</v>
      </c>
      <c r="H9" s="156"/>
      <c r="I9" s="159"/>
    </row>
    <row r="10" spans="1:9" ht="15">
      <c r="A10" s="12" t="s">
        <v>8</v>
      </c>
      <c r="B10" s="16" t="s">
        <v>35</v>
      </c>
      <c r="C10" s="17"/>
      <c r="D10" s="13">
        <v>33388</v>
      </c>
      <c r="E10" s="24">
        <v>234300</v>
      </c>
      <c r="F10" s="13">
        <f t="shared" si="0"/>
        <v>7.017491314244639</v>
      </c>
      <c r="G10" s="14"/>
      <c r="H10" s="156"/>
      <c r="I10" s="159"/>
    </row>
    <row r="11" spans="1:9" ht="15">
      <c r="A11" s="12" t="s">
        <v>8</v>
      </c>
      <c r="B11" s="16" t="s">
        <v>36</v>
      </c>
      <c r="C11" s="17">
        <v>34428</v>
      </c>
      <c r="D11" s="13">
        <v>27531</v>
      </c>
      <c r="E11" s="24">
        <v>104400</v>
      </c>
      <c r="F11" s="13">
        <f t="shared" si="0"/>
        <v>3.7920889179470416</v>
      </c>
      <c r="G11" s="14">
        <f>D11/C11*100</f>
        <v>79.96688741721854</v>
      </c>
      <c r="H11" s="156"/>
      <c r="I11" s="159"/>
    </row>
    <row r="12" spans="1:9" ht="30">
      <c r="A12" s="12" t="s">
        <v>8</v>
      </c>
      <c r="B12" s="16" t="s">
        <v>178</v>
      </c>
      <c r="C12" s="17"/>
      <c r="D12" s="13">
        <v>32443</v>
      </c>
      <c r="E12" s="24">
        <v>46500</v>
      </c>
      <c r="F12" s="13">
        <f t="shared" si="0"/>
        <v>1.433282988626206</v>
      </c>
      <c r="G12" s="14"/>
      <c r="H12" s="156"/>
      <c r="I12" s="159"/>
    </row>
    <row r="13" spans="1:9" ht="15">
      <c r="A13" s="12" t="s">
        <v>8</v>
      </c>
      <c r="B13" s="16" t="s">
        <v>179</v>
      </c>
      <c r="C13" s="17"/>
      <c r="D13" s="13">
        <v>21838</v>
      </c>
      <c r="E13" s="24">
        <v>32800</v>
      </c>
      <c r="F13" s="13">
        <f t="shared" si="0"/>
        <v>1.5019690447843208</v>
      </c>
      <c r="G13" s="14"/>
      <c r="H13" s="156"/>
      <c r="I13" s="159"/>
    </row>
    <row r="14" spans="1:9" ht="15">
      <c r="A14" s="12" t="s">
        <v>8</v>
      </c>
      <c r="B14" s="16" t="s">
        <v>37</v>
      </c>
      <c r="C14" s="17"/>
      <c r="D14" s="13">
        <v>11131</v>
      </c>
      <c r="E14" s="24">
        <v>12600</v>
      </c>
      <c r="F14" s="13">
        <f t="shared" si="0"/>
        <v>1.1319737669571468</v>
      </c>
      <c r="G14" s="14"/>
      <c r="H14" s="156"/>
      <c r="I14" s="159"/>
    </row>
    <row r="15" spans="1:9" ht="17.25">
      <c r="A15" s="12" t="s">
        <v>8</v>
      </c>
      <c r="B15" s="16" t="s">
        <v>180</v>
      </c>
      <c r="C15" s="17"/>
      <c r="D15" s="13">
        <v>8489</v>
      </c>
      <c r="E15" s="24">
        <v>9600</v>
      </c>
      <c r="F15" s="13">
        <f t="shared" si="0"/>
        <v>1.1308752503239485</v>
      </c>
      <c r="G15" s="14"/>
      <c r="H15" s="156"/>
      <c r="I15" s="159"/>
    </row>
    <row r="16" spans="1:9" ht="15">
      <c r="A16" s="12" t="s">
        <v>8</v>
      </c>
      <c r="B16" s="16" t="s">
        <v>38</v>
      </c>
      <c r="C16" s="17"/>
      <c r="D16" s="13">
        <v>1588</v>
      </c>
      <c r="E16" s="24">
        <v>9400</v>
      </c>
      <c r="F16" s="13">
        <f t="shared" si="0"/>
        <v>5.919395465994962</v>
      </c>
      <c r="G16" s="14"/>
      <c r="H16" s="156"/>
      <c r="I16" s="159"/>
    </row>
    <row r="17" spans="1:9" ht="15">
      <c r="A17" s="12" t="s">
        <v>8</v>
      </c>
      <c r="B17" s="16" t="s">
        <v>39</v>
      </c>
      <c r="C17" s="17"/>
      <c r="D17" s="13">
        <v>1481</v>
      </c>
      <c r="E17" s="24">
        <v>8800</v>
      </c>
      <c r="F17" s="13">
        <f t="shared" si="0"/>
        <v>5.941931127616475</v>
      </c>
      <c r="G17" s="14"/>
      <c r="H17" s="156"/>
      <c r="I17" s="159"/>
    </row>
    <row r="18" spans="1:9" ht="15">
      <c r="A18" s="12" t="s">
        <v>8</v>
      </c>
      <c r="B18" s="16" t="s">
        <v>40</v>
      </c>
      <c r="C18" s="17">
        <v>2653</v>
      </c>
      <c r="D18" s="13">
        <v>1660</v>
      </c>
      <c r="E18" s="24">
        <v>7700</v>
      </c>
      <c r="F18" s="13">
        <f t="shared" si="0"/>
        <v>4.63855421686747</v>
      </c>
      <c r="G18" s="14">
        <f>D18/C18*100</f>
        <v>62.57067470787787</v>
      </c>
      <c r="H18" s="156"/>
      <c r="I18" s="159"/>
    </row>
    <row r="19" spans="1:9" ht="15">
      <c r="A19" s="12" t="s">
        <v>8</v>
      </c>
      <c r="B19" s="16" t="s">
        <v>41</v>
      </c>
      <c r="C19" s="17"/>
      <c r="D19" s="13"/>
      <c r="E19" s="24">
        <v>7100</v>
      </c>
      <c r="F19" s="13"/>
      <c r="G19" s="14"/>
      <c r="H19" s="156"/>
      <c r="I19" s="159"/>
    </row>
    <row r="20" spans="1:9" ht="30">
      <c r="A20" s="12" t="s">
        <v>8</v>
      </c>
      <c r="B20" s="16" t="s">
        <v>42</v>
      </c>
      <c r="C20" s="17"/>
      <c r="D20" s="13">
        <v>345</v>
      </c>
      <c r="E20" s="24">
        <v>5400</v>
      </c>
      <c r="F20" s="13">
        <f>E20/D20</f>
        <v>15.652173913043478</v>
      </c>
      <c r="G20" s="14"/>
      <c r="H20" s="156"/>
      <c r="I20" s="159"/>
    </row>
    <row r="21" spans="1:9" ht="15">
      <c r="A21" s="12" t="s">
        <v>8</v>
      </c>
      <c r="B21" s="16" t="s">
        <v>43</v>
      </c>
      <c r="C21" s="17"/>
      <c r="D21" s="13">
        <v>605</v>
      </c>
      <c r="E21" s="24">
        <v>4100</v>
      </c>
      <c r="F21" s="13">
        <f>E21/D21</f>
        <v>6.776859504132231</v>
      </c>
      <c r="G21" s="14"/>
      <c r="H21" s="156"/>
      <c r="I21" s="159"/>
    </row>
    <row r="22" spans="1:9" ht="15">
      <c r="A22" s="12" t="s">
        <v>8</v>
      </c>
      <c r="B22" s="16" t="s">
        <v>44</v>
      </c>
      <c r="C22" s="17"/>
      <c r="D22" s="13">
        <v>1443</v>
      </c>
      <c r="E22" s="24">
        <v>3000</v>
      </c>
      <c r="F22" s="13">
        <f>E22/D22</f>
        <v>2.079002079002079</v>
      </c>
      <c r="G22" s="14"/>
      <c r="H22" s="156"/>
      <c r="I22" s="159"/>
    </row>
    <row r="23" spans="1:61" ht="15">
      <c r="A23" s="12" t="s">
        <v>8</v>
      </c>
      <c r="B23" s="16" t="s">
        <v>45</v>
      </c>
      <c r="C23" s="17"/>
      <c r="D23" s="13">
        <v>57</v>
      </c>
      <c r="E23" s="24">
        <v>2900</v>
      </c>
      <c r="F23" s="13">
        <f>E23/D23</f>
        <v>50.87719298245614</v>
      </c>
      <c r="G23" s="14"/>
      <c r="H23" s="156"/>
      <c r="I23" s="159"/>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row>
    <row r="24" spans="1:61" ht="15">
      <c r="A24" s="12" t="s">
        <v>8</v>
      </c>
      <c r="B24" s="16" t="s">
        <v>46</v>
      </c>
      <c r="C24" s="17"/>
      <c r="D24" s="13">
        <v>91</v>
      </c>
      <c r="E24" s="24">
        <v>600</v>
      </c>
      <c r="F24" s="13">
        <f>E24/D24</f>
        <v>6.593406593406593</v>
      </c>
      <c r="G24" s="14"/>
      <c r="H24" s="156"/>
      <c r="I24" s="159"/>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row>
    <row r="25" spans="1:61" s="94" customFormat="1" ht="15">
      <c r="A25" s="12" t="s">
        <v>8</v>
      </c>
      <c r="B25" s="16" t="s">
        <v>47</v>
      </c>
      <c r="C25" s="17">
        <v>639</v>
      </c>
      <c r="D25" s="13">
        <v>404</v>
      </c>
      <c r="E25" s="24">
        <v>1200</v>
      </c>
      <c r="F25" s="13">
        <f>E25/D25</f>
        <v>2.9702970297029703</v>
      </c>
      <c r="G25" s="14">
        <f>D25/C25*100</f>
        <v>63.22378716744914</v>
      </c>
      <c r="H25" s="156"/>
      <c r="I25" s="159"/>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row>
    <row r="26" spans="1:61" s="94" customFormat="1" ht="15.75" thickBot="1">
      <c r="A26" s="18" t="s">
        <v>8</v>
      </c>
      <c r="B26" s="19" t="s">
        <v>48</v>
      </c>
      <c r="C26" s="25">
        <v>8006</v>
      </c>
      <c r="D26" s="20">
        <v>5673</v>
      </c>
      <c r="E26" s="26">
        <v>11300</v>
      </c>
      <c r="F26" s="20">
        <f>E26/D26</f>
        <v>1.99189141547682</v>
      </c>
      <c r="G26" s="21">
        <f>D26/C26*100</f>
        <v>70.85935548338746</v>
      </c>
      <c r="H26" s="157"/>
      <c r="I26" s="160"/>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row>
    <row r="27" spans="1:61" ht="15.75" thickBot="1">
      <c r="A27" s="41" t="s">
        <v>49</v>
      </c>
      <c r="B27" s="36"/>
      <c r="C27" s="37"/>
      <c r="D27" s="39">
        <f>SUM(D3:D26)</f>
        <v>346164</v>
      </c>
      <c r="E27" s="39">
        <f>SUM(E3:E26)</f>
        <v>2339800</v>
      </c>
      <c r="F27" s="38"/>
      <c r="G27" s="40"/>
      <c r="H27" s="38"/>
      <c r="I27" s="44">
        <f>SUM(I3:I26)</f>
        <v>2339800</v>
      </c>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row>
    <row r="28" spans="1:9" ht="15.75" thickBot="1">
      <c r="A28" s="41"/>
      <c r="B28" s="53"/>
      <c r="C28" s="54"/>
      <c r="D28" s="55"/>
      <c r="E28" s="55"/>
      <c r="F28" s="56"/>
      <c r="G28" s="46"/>
      <c r="H28" s="142"/>
      <c r="I28" s="143"/>
    </row>
    <row r="29" spans="1:9" s="92" customFormat="1" ht="108" customHeight="1" thickBot="1">
      <c r="A29" s="52" t="s">
        <v>4</v>
      </c>
      <c r="B29" s="32" t="s">
        <v>17</v>
      </c>
      <c r="C29" s="33" t="s">
        <v>18</v>
      </c>
      <c r="D29" s="33" t="s">
        <v>19</v>
      </c>
      <c r="E29" s="33" t="s">
        <v>20</v>
      </c>
      <c r="F29" s="33" t="s">
        <v>21</v>
      </c>
      <c r="G29" s="33" t="s">
        <v>22</v>
      </c>
      <c r="H29" s="33" t="s">
        <v>50</v>
      </c>
      <c r="I29" s="34" t="s">
        <v>24</v>
      </c>
    </row>
    <row r="30" spans="1:9" ht="15" customHeight="1">
      <c r="A30" s="47" t="s">
        <v>51</v>
      </c>
      <c r="B30" s="35" t="s">
        <v>52</v>
      </c>
      <c r="C30" s="27">
        <v>201</v>
      </c>
      <c r="D30" s="27">
        <v>149</v>
      </c>
      <c r="E30" s="28">
        <v>1500</v>
      </c>
      <c r="F30" s="29">
        <f aca="true" t="shared" si="1" ref="F30:F64">E30/D30</f>
        <v>10.06711409395973</v>
      </c>
      <c r="G30" s="57">
        <f>D30/C30*100</f>
        <v>74.12935323383084</v>
      </c>
      <c r="H30" s="144" t="s">
        <v>53</v>
      </c>
      <c r="I30" s="146">
        <f>SUM(E30:E86)</f>
        <v>562010</v>
      </c>
    </row>
    <row r="31" spans="1:9" ht="15">
      <c r="A31" s="48" t="s">
        <v>54</v>
      </c>
      <c r="B31" s="12" t="s">
        <v>55</v>
      </c>
      <c r="C31" s="22">
        <v>2831</v>
      </c>
      <c r="D31" s="22">
        <v>2293</v>
      </c>
      <c r="E31" s="24">
        <v>4300</v>
      </c>
      <c r="F31" s="13">
        <f t="shared" si="1"/>
        <v>1.8752725686873093</v>
      </c>
      <c r="G31" s="14">
        <f>D31/C31*100</f>
        <v>80.9961144471918</v>
      </c>
      <c r="H31" s="144"/>
      <c r="I31" s="147"/>
    </row>
    <row r="32" spans="1:9" ht="15">
      <c r="A32" s="48" t="s">
        <v>54</v>
      </c>
      <c r="B32" s="12" t="s">
        <v>56</v>
      </c>
      <c r="C32" s="22">
        <v>98</v>
      </c>
      <c r="D32" s="22">
        <v>68</v>
      </c>
      <c r="E32" s="24">
        <v>2200</v>
      </c>
      <c r="F32" s="13">
        <f t="shared" si="1"/>
        <v>32.35294117647059</v>
      </c>
      <c r="G32" s="14">
        <f>D32/C32*100</f>
        <v>69.38775510204081</v>
      </c>
      <c r="H32" s="144"/>
      <c r="I32" s="147"/>
    </row>
    <row r="33" spans="1:9" ht="15">
      <c r="A33" s="48" t="s">
        <v>54</v>
      </c>
      <c r="B33" s="12" t="s">
        <v>57</v>
      </c>
      <c r="C33" s="22">
        <v>348</v>
      </c>
      <c r="D33" s="22">
        <v>233</v>
      </c>
      <c r="E33" s="24">
        <v>13200</v>
      </c>
      <c r="F33" s="13">
        <f t="shared" si="1"/>
        <v>56.652360515021456</v>
      </c>
      <c r="G33" s="14">
        <f>D33/C33*100</f>
        <v>66.95402298850574</v>
      </c>
      <c r="H33" s="144"/>
      <c r="I33" s="147"/>
    </row>
    <row r="34" spans="1:9" ht="15">
      <c r="A34" s="48" t="s">
        <v>54</v>
      </c>
      <c r="B34" s="12" t="s">
        <v>58</v>
      </c>
      <c r="C34" s="22" t="s">
        <v>59</v>
      </c>
      <c r="D34" s="22">
        <v>79</v>
      </c>
      <c r="E34" s="24">
        <v>12200</v>
      </c>
      <c r="F34" s="13">
        <f t="shared" si="1"/>
        <v>154.43037974683546</v>
      </c>
      <c r="G34" s="14"/>
      <c r="H34" s="144"/>
      <c r="I34" s="147"/>
    </row>
    <row r="35" spans="1:9" ht="15">
      <c r="A35" s="48" t="s">
        <v>54</v>
      </c>
      <c r="B35" s="12" t="s">
        <v>60</v>
      </c>
      <c r="C35" s="22">
        <v>27</v>
      </c>
      <c r="D35" s="22">
        <v>27</v>
      </c>
      <c r="E35" s="24">
        <v>3500</v>
      </c>
      <c r="F35" s="13">
        <f t="shared" si="1"/>
        <v>129.62962962962962</v>
      </c>
      <c r="G35" s="14">
        <f>D35/C35*100</f>
        <v>100</v>
      </c>
      <c r="H35" s="144"/>
      <c r="I35" s="147"/>
    </row>
    <row r="36" spans="1:9" ht="15">
      <c r="A36" s="48" t="s">
        <v>54</v>
      </c>
      <c r="B36" s="12" t="s">
        <v>61</v>
      </c>
      <c r="C36" s="22">
        <v>64</v>
      </c>
      <c r="D36" s="22">
        <v>26</v>
      </c>
      <c r="E36" s="24">
        <v>5900</v>
      </c>
      <c r="F36" s="13">
        <f t="shared" si="1"/>
        <v>226.92307692307693</v>
      </c>
      <c r="G36" s="14">
        <f>D36/C36*100</f>
        <v>40.625</v>
      </c>
      <c r="H36" s="144"/>
      <c r="I36" s="147"/>
    </row>
    <row r="37" spans="1:9" ht="15">
      <c r="A37" s="48" t="s">
        <v>54</v>
      </c>
      <c r="B37" s="12" t="s">
        <v>62</v>
      </c>
      <c r="C37" s="22">
        <v>89</v>
      </c>
      <c r="D37" s="22">
        <v>84</v>
      </c>
      <c r="E37" s="24">
        <v>4000</v>
      </c>
      <c r="F37" s="13">
        <f t="shared" si="1"/>
        <v>47.61904761904762</v>
      </c>
      <c r="G37" s="14">
        <f>D37/C37*100</f>
        <v>94.3820224719101</v>
      </c>
      <c r="H37" s="144"/>
      <c r="I37" s="147"/>
    </row>
    <row r="38" spans="1:9" ht="15">
      <c r="A38" s="48" t="s">
        <v>54</v>
      </c>
      <c r="B38" s="12" t="s">
        <v>63</v>
      </c>
      <c r="C38" s="22">
        <v>46</v>
      </c>
      <c r="D38" s="22">
        <v>43</v>
      </c>
      <c r="E38" s="24">
        <v>1000</v>
      </c>
      <c r="F38" s="13">
        <f t="shared" si="1"/>
        <v>23.25581395348837</v>
      </c>
      <c r="G38" s="14">
        <f>D38/C38*100</f>
        <v>93.47826086956522</v>
      </c>
      <c r="H38" s="144"/>
      <c r="I38" s="147"/>
    </row>
    <row r="39" spans="1:9" ht="15">
      <c r="A39" s="48" t="s">
        <v>54</v>
      </c>
      <c r="B39" s="12" t="s">
        <v>64</v>
      </c>
      <c r="C39" s="22"/>
      <c r="D39" s="22">
        <v>3</v>
      </c>
      <c r="E39" s="24">
        <v>3000</v>
      </c>
      <c r="F39" s="13">
        <f t="shared" si="1"/>
        <v>1000</v>
      </c>
      <c r="G39" s="14"/>
      <c r="H39" s="144"/>
      <c r="I39" s="147"/>
    </row>
    <row r="40" spans="1:9" ht="15">
      <c r="A40" s="48" t="s">
        <v>54</v>
      </c>
      <c r="B40" s="12" t="s">
        <v>65</v>
      </c>
      <c r="C40" s="22">
        <v>4816</v>
      </c>
      <c r="D40" s="22">
        <v>4639</v>
      </c>
      <c r="E40" s="24">
        <v>16800</v>
      </c>
      <c r="F40" s="13">
        <f t="shared" si="1"/>
        <v>3.6214701444276782</v>
      </c>
      <c r="G40" s="14">
        <f>D40/C40*100</f>
        <v>96.32475083056478</v>
      </c>
      <c r="H40" s="144"/>
      <c r="I40" s="147"/>
    </row>
    <row r="41" spans="1:9" ht="15">
      <c r="A41" s="48" t="s">
        <v>54</v>
      </c>
      <c r="B41" s="12" t="s">
        <v>66</v>
      </c>
      <c r="C41" s="22"/>
      <c r="D41" s="22">
        <v>53</v>
      </c>
      <c r="E41" s="24">
        <v>8600</v>
      </c>
      <c r="F41" s="13">
        <f t="shared" si="1"/>
        <v>162.26415094339623</v>
      </c>
      <c r="G41" s="14"/>
      <c r="H41" s="144"/>
      <c r="I41" s="147"/>
    </row>
    <row r="42" spans="1:9" ht="15">
      <c r="A42" s="48" t="s">
        <v>54</v>
      </c>
      <c r="B42" s="12" t="s">
        <v>67</v>
      </c>
      <c r="C42" s="22"/>
      <c r="D42" s="22">
        <v>278</v>
      </c>
      <c r="E42" s="24">
        <v>8300</v>
      </c>
      <c r="F42" s="13">
        <f t="shared" si="1"/>
        <v>29.85611510791367</v>
      </c>
      <c r="G42" s="14"/>
      <c r="H42" s="144"/>
      <c r="I42" s="147"/>
    </row>
    <row r="43" spans="1:9" ht="15">
      <c r="A43" s="48" t="s">
        <v>54</v>
      </c>
      <c r="B43" s="12" t="s">
        <v>68</v>
      </c>
      <c r="C43" s="22"/>
      <c r="D43" s="22">
        <v>25</v>
      </c>
      <c r="E43" s="24">
        <v>1900</v>
      </c>
      <c r="F43" s="13">
        <f t="shared" si="1"/>
        <v>76</v>
      </c>
      <c r="G43" s="14"/>
      <c r="H43" s="144"/>
      <c r="I43" s="147"/>
    </row>
    <row r="44" spans="1:9" ht="15">
      <c r="A44" s="49" t="s">
        <v>69</v>
      </c>
      <c r="B44" s="8" t="s">
        <v>70</v>
      </c>
      <c r="C44" s="6">
        <v>3413</v>
      </c>
      <c r="D44" s="6">
        <v>1894</v>
      </c>
      <c r="E44" s="30">
        <v>23600</v>
      </c>
      <c r="F44" s="3">
        <f t="shared" si="1"/>
        <v>12.460401267159451</v>
      </c>
      <c r="G44" s="4">
        <f aca="true" t="shared" si="2" ref="G44:G57">D44/C44*100</f>
        <v>55.49370055669499</v>
      </c>
      <c r="H44" s="144"/>
      <c r="I44" s="147"/>
    </row>
    <row r="45" spans="1:9" ht="15">
      <c r="A45" s="49" t="s">
        <v>69</v>
      </c>
      <c r="B45" s="8" t="s">
        <v>71</v>
      </c>
      <c r="C45" s="6">
        <v>199</v>
      </c>
      <c r="D45" s="6">
        <v>90</v>
      </c>
      <c r="E45" s="30">
        <v>25000</v>
      </c>
      <c r="F45" s="3">
        <f t="shared" si="1"/>
        <v>277.77777777777777</v>
      </c>
      <c r="G45" s="4">
        <f t="shared" si="2"/>
        <v>45.22613065326633</v>
      </c>
      <c r="H45" s="144"/>
      <c r="I45" s="147"/>
    </row>
    <row r="46" spans="1:9" ht="15">
      <c r="A46" s="49" t="s">
        <v>69</v>
      </c>
      <c r="B46" s="8" t="s">
        <v>72</v>
      </c>
      <c r="C46" s="6">
        <v>85</v>
      </c>
      <c r="D46" s="6">
        <v>57</v>
      </c>
      <c r="E46" s="30">
        <v>3000</v>
      </c>
      <c r="F46" s="3">
        <f t="shared" si="1"/>
        <v>52.63157894736842</v>
      </c>
      <c r="G46" s="4">
        <f t="shared" si="2"/>
        <v>67.05882352941175</v>
      </c>
      <c r="H46" s="144"/>
      <c r="I46" s="147"/>
    </row>
    <row r="47" spans="1:9" ht="15">
      <c r="A47" s="49" t="s">
        <v>69</v>
      </c>
      <c r="B47" s="8" t="s">
        <v>73</v>
      </c>
      <c r="C47" s="6">
        <v>3478</v>
      </c>
      <c r="D47" s="6">
        <v>2808</v>
      </c>
      <c r="E47" s="30">
        <v>25800</v>
      </c>
      <c r="F47" s="3">
        <f t="shared" si="1"/>
        <v>9.188034188034187</v>
      </c>
      <c r="G47" s="4">
        <f t="shared" si="2"/>
        <v>80.73605520414031</v>
      </c>
      <c r="H47" s="144"/>
      <c r="I47" s="147"/>
    </row>
    <row r="48" spans="1:9" ht="15">
      <c r="A48" s="49" t="s">
        <v>69</v>
      </c>
      <c r="B48" s="8" t="s">
        <v>74</v>
      </c>
      <c r="C48" s="6">
        <v>3600</v>
      </c>
      <c r="D48" s="6">
        <v>3534</v>
      </c>
      <c r="E48" s="30">
        <v>2800</v>
      </c>
      <c r="F48" s="3">
        <f t="shared" si="1"/>
        <v>0.7923033389926429</v>
      </c>
      <c r="G48" s="4">
        <f t="shared" si="2"/>
        <v>98.16666666666667</v>
      </c>
      <c r="H48" s="144"/>
      <c r="I48" s="147"/>
    </row>
    <row r="49" spans="1:9" ht="15">
      <c r="A49" s="49" t="s">
        <v>69</v>
      </c>
      <c r="B49" s="8" t="s">
        <v>75</v>
      </c>
      <c r="C49" s="6">
        <v>8</v>
      </c>
      <c r="D49" s="6">
        <v>8</v>
      </c>
      <c r="E49" s="30">
        <v>3000</v>
      </c>
      <c r="F49" s="3">
        <f t="shared" si="1"/>
        <v>375</v>
      </c>
      <c r="G49" s="4">
        <f t="shared" si="2"/>
        <v>100</v>
      </c>
      <c r="H49" s="144"/>
      <c r="I49" s="147"/>
    </row>
    <row r="50" spans="1:9" ht="15">
      <c r="A50" s="49" t="s">
        <v>69</v>
      </c>
      <c r="B50" s="8" t="s">
        <v>76</v>
      </c>
      <c r="C50" s="6">
        <v>13</v>
      </c>
      <c r="D50" s="6">
        <v>13</v>
      </c>
      <c r="E50" s="30">
        <v>3800</v>
      </c>
      <c r="F50" s="3">
        <f t="shared" si="1"/>
        <v>292.3076923076923</v>
      </c>
      <c r="G50" s="4">
        <f t="shared" si="2"/>
        <v>100</v>
      </c>
      <c r="H50" s="144"/>
      <c r="I50" s="147"/>
    </row>
    <row r="51" spans="1:9" ht="15">
      <c r="A51" s="48" t="s">
        <v>77</v>
      </c>
      <c r="B51" s="12" t="s">
        <v>78</v>
      </c>
      <c r="C51" s="22">
        <v>116</v>
      </c>
      <c r="D51" s="22">
        <v>90</v>
      </c>
      <c r="E51" s="24">
        <v>4600</v>
      </c>
      <c r="F51" s="13">
        <f t="shared" si="1"/>
        <v>51.111111111111114</v>
      </c>
      <c r="G51" s="14">
        <f t="shared" si="2"/>
        <v>77.58620689655173</v>
      </c>
      <c r="H51" s="144"/>
      <c r="I51" s="147"/>
    </row>
    <row r="52" spans="1:9" ht="15">
      <c r="A52" s="48" t="s">
        <v>77</v>
      </c>
      <c r="B52" s="12" t="s">
        <v>79</v>
      </c>
      <c r="C52" s="22">
        <v>97</v>
      </c>
      <c r="D52" s="22">
        <v>92</v>
      </c>
      <c r="E52" s="24">
        <v>300</v>
      </c>
      <c r="F52" s="13">
        <f t="shared" si="1"/>
        <v>3.260869565217391</v>
      </c>
      <c r="G52" s="14">
        <f t="shared" si="2"/>
        <v>94.84536082474226</v>
      </c>
      <c r="H52" s="144"/>
      <c r="I52" s="147"/>
    </row>
    <row r="53" spans="1:9" ht="15">
      <c r="A53" s="48" t="s">
        <v>77</v>
      </c>
      <c r="B53" s="12" t="s">
        <v>80</v>
      </c>
      <c r="C53" s="22">
        <v>77</v>
      </c>
      <c r="D53" s="22">
        <v>68</v>
      </c>
      <c r="E53" s="24">
        <v>100</v>
      </c>
      <c r="F53" s="13">
        <f t="shared" si="1"/>
        <v>1.4705882352941178</v>
      </c>
      <c r="G53" s="14">
        <f t="shared" si="2"/>
        <v>88.31168831168831</v>
      </c>
      <c r="H53" s="144"/>
      <c r="I53" s="147"/>
    </row>
    <row r="54" spans="1:9" ht="15">
      <c r="A54" s="48" t="s">
        <v>77</v>
      </c>
      <c r="B54" s="12" t="s">
        <v>81</v>
      </c>
      <c r="C54" s="22">
        <v>29</v>
      </c>
      <c r="D54" s="22">
        <v>20</v>
      </c>
      <c r="E54" s="24">
        <v>600</v>
      </c>
      <c r="F54" s="13">
        <f t="shared" si="1"/>
        <v>30</v>
      </c>
      <c r="G54" s="14">
        <f t="shared" si="2"/>
        <v>68.96551724137932</v>
      </c>
      <c r="H54" s="144"/>
      <c r="I54" s="147"/>
    </row>
    <row r="55" spans="1:9" ht="15">
      <c r="A55" s="48" t="s">
        <v>77</v>
      </c>
      <c r="B55" s="12" t="s">
        <v>82</v>
      </c>
      <c r="C55" s="22">
        <v>60</v>
      </c>
      <c r="D55" s="22">
        <v>59</v>
      </c>
      <c r="E55" s="24">
        <v>2900</v>
      </c>
      <c r="F55" s="13">
        <f t="shared" si="1"/>
        <v>49.152542372881356</v>
      </c>
      <c r="G55" s="14">
        <f t="shared" si="2"/>
        <v>98.33333333333333</v>
      </c>
      <c r="H55" s="144"/>
      <c r="I55" s="147"/>
    </row>
    <row r="56" spans="1:9" ht="15">
      <c r="A56" s="48" t="s">
        <v>77</v>
      </c>
      <c r="B56" s="12" t="s">
        <v>83</v>
      </c>
      <c r="C56" s="22">
        <v>37</v>
      </c>
      <c r="D56" s="22">
        <v>37</v>
      </c>
      <c r="E56" s="24">
        <v>200</v>
      </c>
      <c r="F56" s="13">
        <f t="shared" si="1"/>
        <v>5.405405405405405</v>
      </c>
      <c r="G56" s="14">
        <f t="shared" si="2"/>
        <v>100</v>
      </c>
      <c r="H56" s="144"/>
      <c r="I56" s="147"/>
    </row>
    <row r="57" spans="1:9" ht="15">
      <c r="A57" s="49" t="s">
        <v>84</v>
      </c>
      <c r="B57" s="8" t="s">
        <v>85</v>
      </c>
      <c r="C57" s="6">
        <v>867</v>
      </c>
      <c r="D57" s="6">
        <v>836</v>
      </c>
      <c r="E57" s="30">
        <v>8400</v>
      </c>
      <c r="F57" s="3">
        <f t="shared" si="1"/>
        <v>10.047846889952153</v>
      </c>
      <c r="G57" s="4">
        <f t="shared" si="2"/>
        <v>96.42445213379469</v>
      </c>
      <c r="H57" s="144"/>
      <c r="I57" s="147"/>
    </row>
    <row r="58" spans="1:9" ht="15">
      <c r="A58" s="49" t="s">
        <v>84</v>
      </c>
      <c r="B58" s="8" t="s">
        <v>86</v>
      </c>
      <c r="C58" s="6"/>
      <c r="D58" s="6">
        <v>93</v>
      </c>
      <c r="E58" s="30">
        <v>800</v>
      </c>
      <c r="F58" s="3">
        <f t="shared" si="1"/>
        <v>8.602150537634408</v>
      </c>
      <c r="G58" s="4"/>
      <c r="H58" s="144"/>
      <c r="I58" s="147"/>
    </row>
    <row r="59" spans="1:9" ht="15">
      <c r="A59" s="49" t="s">
        <v>84</v>
      </c>
      <c r="B59" s="8" t="s">
        <v>87</v>
      </c>
      <c r="C59" s="6"/>
      <c r="D59" s="6">
        <v>132</v>
      </c>
      <c r="E59" s="30">
        <v>5800</v>
      </c>
      <c r="F59" s="3">
        <f t="shared" si="1"/>
        <v>43.93939393939394</v>
      </c>
      <c r="G59" s="4"/>
      <c r="H59" s="144"/>
      <c r="I59" s="147"/>
    </row>
    <row r="60" spans="1:9" ht="15">
      <c r="A60" s="49" t="s">
        <v>84</v>
      </c>
      <c r="B60" s="8" t="s">
        <v>88</v>
      </c>
      <c r="C60" s="6">
        <v>52</v>
      </c>
      <c r="D60" s="6">
        <v>38</v>
      </c>
      <c r="E60" s="30">
        <v>18000</v>
      </c>
      <c r="F60" s="3">
        <f t="shared" si="1"/>
        <v>473.6842105263158</v>
      </c>
      <c r="G60" s="4">
        <f>D60/C60*100</f>
        <v>73.07692307692307</v>
      </c>
      <c r="H60" s="144"/>
      <c r="I60" s="147"/>
    </row>
    <row r="61" spans="1:9" ht="15">
      <c r="A61" s="50" t="s">
        <v>84</v>
      </c>
      <c r="B61" s="8" t="s">
        <v>89</v>
      </c>
      <c r="C61" s="6">
        <v>113</v>
      </c>
      <c r="D61" s="6">
        <v>41</v>
      </c>
      <c r="E61" s="30">
        <v>5500</v>
      </c>
      <c r="F61" s="3">
        <f t="shared" si="1"/>
        <v>134.14634146341464</v>
      </c>
      <c r="G61" s="4">
        <f>D61/C61*100</f>
        <v>36.283185840707965</v>
      </c>
      <c r="H61" s="144"/>
      <c r="I61" s="147"/>
    </row>
    <row r="62" spans="1:9" ht="15">
      <c r="A62" s="50" t="s">
        <v>84</v>
      </c>
      <c r="B62" s="8" t="s">
        <v>90</v>
      </c>
      <c r="C62" s="6">
        <v>3669</v>
      </c>
      <c r="D62" s="6">
        <v>3657</v>
      </c>
      <c r="E62" s="30">
        <v>2700</v>
      </c>
      <c r="F62" s="3">
        <f t="shared" si="1"/>
        <v>0.7383100902379</v>
      </c>
      <c r="G62" s="4">
        <f>D62/C62*100</f>
        <v>99.67293540474243</v>
      </c>
      <c r="H62" s="144"/>
      <c r="I62" s="147"/>
    </row>
    <row r="63" spans="1:9" ht="15">
      <c r="A63" s="50" t="s">
        <v>84</v>
      </c>
      <c r="B63" s="8" t="s">
        <v>91</v>
      </c>
      <c r="C63" s="6">
        <v>289</v>
      </c>
      <c r="D63" s="6">
        <v>85</v>
      </c>
      <c r="E63" s="30">
        <v>2300</v>
      </c>
      <c r="F63" s="3">
        <f t="shared" si="1"/>
        <v>27.058823529411764</v>
      </c>
      <c r="G63" s="4">
        <f>D63/C63*100</f>
        <v>29.411764705882355</v>
      </c>
      <c r="H63" s="144"/>
      <c r="I63" s="147"/>
    </row>
    <row r="64" spans="1:9" ht="15">
      <c r="A64" s="50" t="s">
        <v>84</v>
      </c>
      <c r="B64" s="8" t="s">
        <v>92</v>
      </c>
      <c r="C64" s="6">
        <v>4</v>
      </c>
      <c r="D64" s="6">
        <v>2</v>
      </c>
      <c r="E64" s="30">
        <v>700</v>
      </c>
      <c r="F64" s="3">
        <f t="shared" si="1"/>
        <v>350</v>
      </c>
      <c r="G64" s="4">
        <f>D64/C64*100</f>
        <v>50</v>
      </c>
      <c r="H64" s="144"/>
      <c r="I64" s="147"/>
    </row>
    <row r="65" spans="1:9" ht="15">
      <c r="A65" s="50" t="s">
        <v>84</v>
      </c>
      <c r="B65" s="8" t="s">
        <v>93</v>
      </c>
      <c r="C65" s="6"/>
      <c r="D65" s="6"/>
      <c r="E65" s="30">
        <v>59700</v>
      </c>
      <c r="F65" s="3"/>
      <c r="G65" s="4"/>
      <c r="H65" s="144"/>
      <c r="I65" s="147"/>
    </row>
    <row r="66" spans="1:9" ht="15">
      <c r="A66" s="50" t="s">
        <v>84</v>
      </c>
      <c r="B66" s="8" t="s">
        <v>94</v>
      </c>
      <c r="C66" s="6">
        <v>365</v>
      </c>
      <c r="D66" s="6">
        <v>334</v>
      </c>
      <c r="E66" s="30">
        <v>6800</v>
      </c>
      <c r="F66" s="3">
        <f aca="true" t="shared" si="3" ref="F66:F86">E66/D66</f>
        <v>20.35928143712575</v>
      </c>
      <c r="G66" s="4">
        <f>D66/C66*100</f>
        <v>91.5068493150685</v>
      </c>
      <c r="H66" s="144"/>
      <c r="I66" s="147"/>
    </row>
    <row r="67" spans="1:9" ht="15">
      <c r="A67" s="50" t="s">
        <v>84</v>
      </c>
      <c r="B67" s="8" t="s">
        <v>95</v>
      </c>
      <c r="C67" s="6">
        <v>290</v>
      </c>
      <c r="D67" s="6">
        <v>156</v>
      </c>
      <c r="E67" s="30">
        <v>1600</v>
      </c>
      <c r="F67" s="3">
        <f t="shared" si="3"/>
        <v>10.256410256410257</v>
      </c>
      <c r="G67" s="4"/>
      <c r="H67" s="144"/>
      <c r="I67" s="147"/>
    </row>
    <row r="68" spans="1:9" ht="15">
      <c r="A68" s="48" t="s">
        <v>96</v>
      </c>
      <c r="B68" s="12" t="s">
        <v>97</v>
      </c>
      <c r="C68" s="22">
        <v>10033</v>
      </c>
      <c r="D68" s="22">
        <v>8945</v>
      </c>
      <c r="E68" s="24">
        <v>35800</v>
      </c>
      <c r="F68" s="13">
        <f t="shared" si="3"/>
        <v>4.0022358859698155</v>
      </c>
      <c r="G68" s="14">
        <f>D68/C68*100</f>
        <v>89.15578590650853</v>
      </c>
      <c r="H68" s="144"/>
      <c r="I68" s="147"/>
    </row>
    <row r="69" spans="1:9" ht="15">
      <c r="A69" s="48" t="s">
        <v>96</v>
      </c>
      <c r="B69" s="12" t="s">
        <v>98</v>
      </c>
      <c r="C69" s="22">
        <v>9668</v>
      </c>
      <c r="D69" s="22">
        <v>8669</v>
      </c>
      <c r="E69" s="24">
        <v>34600</v>
      </c>
      <c r="F69" s="13">
        <f t="shared" si="3"/>
        <v>3.9912331295420462</v>
      </c>
      <c r="G69" s="14">
        <f>D69/C69*100</f>
        <v>89.66694249069094</v>
      </c>
      <c r="H69" s="144"/>
      <c r="I69" s="147"/>
    </row>
    <row r="70" spans="1:9" ht="15">
      <c r="A70" s="50" t="s">
        <v>99</v>
      </c>
      <c r="B70" s="8" t="s">
        <v>100</v>
      </c>
      <c r="C70" s="6">
        <v>5069</v>
      </c>
      <c r="D70" s="6">
        <v>1763</v>
      </c>
      <c r="E70" s="30">
        <v>121800</v>
      </c>
      <c r="F70" s="3">
        <f t="shared" si="3"/>
        <v>69.08678389109473</v>
      </c>
      <c r="G70" s="4">
        <f>D70/C70*100</f>
        <v>34.78003550996252</v>
      </c>
      <c r="H70" s="144"/>
      <c r="I70" s="147"/>
    </row>
    <row r="71" spans="1:9" ht="15">
      <c r="A71" s="49" t="s">
        <v>99</v>
      </c>
      <c r="B71" s="8" t="s">
        <v>101</v>
      </c>
      <c r="C71" s="6" t="s">
        <v>59</v>
      </c>
      <c r="D71" s="6">
        <v>150</v>
      </c>
      <c r="E71" s="30">
        <v>1500</v>
      </c>
      <c r="F71" s="3">
        <f t="shared" si="3"/>
        <v>10</v>
      </c>
      <c r="G71" s="4"/>
      <c r="H71" s="144"/>
      <c r="I71" s="147"/>
    </row>
    <row r="72" spans="1:9" ht="15">
      <c r="A72" s="50" t="s">
        <v>99</v>
      </c>
      <c r="B72" s="8" t="s">
        <v>102</v>
      </c>
      <c r="C72" s="6">
        <v>129</v>
      </c>
      <c r="D72" s="6">
        <v>103</v>
      </c>
      <c r="E72" s="30">
        <v>11400</v>
      </c>
      <c r="F72" s="3">
        <f t="shared" si="3"/>
        <v>110.67961165048544</v>
      </c>
      <c r="G72" s="4">
        <f aca="true" t="shared" si="4" ref="G72:G86">D72/C72*100</f>
        <v>79.84496124031007</v>
      </c>
      <c r="H72" s="144"/>
      <c r="I72" s="147"/>
    </row>
    <row r="73" spans="1:9" ht="15">
      <c r="A73" s="50" t="s">
        <v>99</v>
      </c>
      <c r="B73" s="8" t="s">
        <v>103</v>
      </c>
      <c r="C73" s="6">
        <v>90</v>
      </c>
      <c r="D73" s="6">
        <v>46</v>
      </c>
      <c r="E73" s="30">
        <v>1400</v>
      </c>
      <c r="F73" s="3">
        <f t="shared" si="3"/>
        <v>30.434782608695652</v>
      </c>
      <c r="G73" s="4">
        <f t="shared" si="4"/>
        <v>51.11111111111111</v>
      </c>
      <c r="H73" s="144"/>
      <c r="I73" s="147"/>
    </row>
    <row r="74" spans="1:9" ht="15">
      <c r="A74" s="50" t="s">
        <v>99</v>
      </c>
      <c r="B74" s="8" t="s">
        <v>104</v>
      </c>
      <c r="C74" s="6">
        <v>407</v>
      </c>
      <c r="D74" s="6">
        <v>340</v>
      </c>
      <c r="E74" s="30">
        <v>9700</v>
      </c>
      <c r="F74" s="3">
        <f t="shared" si="3"/>
        <v>28.529411764705884</v>
      </c>
      <c r="G74" s="4">
        <f t="shared" si="4"/>
        <v>83.53808353808354</v>
      </c>
      <c r="H74" s="144"/>
      <c r="I74" s="147"/>
    </row>
    <row r="75" spans="1:9" ht="15">
      <c r="A75" s="50" t="s">
        <v>99</v>
      </c>
      <c r="B75" s="8" t="s">
        <v>105</v>
      </c>
      <c r="C75" s="6">
        <v>461</v>
      </c>
      <c r="D75" s="6">
        <v>345</v>
      </c>
      <c r="E75" s="30">
        <v>3200</v>
      </c>
      <c r="F75" s="3">
        <f t="shared" si="3"/>
        <v>9.27536231884058</v>
      </c>
      <c r="G75" s="4">
        <f t="shared" si="4"/>
        <v>74.83731019522777</v>
      </c>
      <c r="H75" s="144"/>
      <c r="I75" s="147"/>
    </row>
    <row r="76" spans="1:9" ht="15">
      <c r="A76" s="50" t="s">
        <v>99</v>
      </c>
      <c r="B76" s="8" t="s">
        <v>106</v>
      </c>
      <c r="C76" s="6">
        <v>43</v>
      </c>
      <c r="D76" s="6">
        <v>15</v>
      </c>
      <c r="E76" s="31">
        <v>110</v>
      </c>
      <c r="F76" s="3">
        <f t="shared" si="3"/>
        <v>7.333333333333333</v>
      </c>
      <c r="G76" s="4">
        <f t="shared" si="4"/>
        <v>34.883720930232556</v>
      </c>
      <c r="H76" s="144"/>
      <c r="I76" s="147"/>
    </row>
    <row r="77" spans="1:9" ht="15">
      <c r="A77" s="50" t="s">
        <v>99</v>
      </c>
      <c r="B77" s="8" t="s">
        <v>107</v>
      </c>
      <c r="C77" s="6">
        <v>833</v>
      </c>
      <c r="D77" s="6">
        <v>505</v>
      </c>
      <c r="E77" s="30">
        <v>8100</v>
      </c>
      <c r="F77" s="3">
        <f t="shared" si="3"/>
        <v>16.03960396039604</v>
      </c>
      <c r="G77" s="4">
        <f t="shared" si="4"/>
        <v>60.624249699879954</v>
      </c>
      <c r="H77" s="144"/>
      <c r="I77" s="147"/>
    </row>
    <row r="78" spans="1:9" ht="15">
      <c r="A78" s="50" t="s">
        <v>99</v>
      </c>
      <c r="B78" s="8" t="s">
        <v>108</v>
      </c>
      <c r="C78" s="6">
        <v>611</v>
      </c>
      <c r="D78" s="6">
        <v>409</v>
      </c>
      <c r="E78" s="30">
        <v>1900</v>
      </c>
      <c r="F78" s="3">
        <f t="shared" si="3"/>
        <v>4.645476772616137</v>
      </c>
      <c r="G78" s="4">
        <f t="shared" si="4"/>
        <v>66.93944353518822</v>
      </c>
      <c r="H78" s="144"/>
      <c r="I78" s="147"/>
    </row>
    <row r="79" spans="1:9" ht="15">
      <c r="A79" s="50" t="s">
        <v>99</v>
      </c>
      <c r="B79" s="8" t="s">
        <v>109</v>
      </c>
      <c r="C79" s="6">
        <v>216</v>
      </c>
      <c r="D79" s="6">
        <v>176</v>
      </c>
      <c r="E79" s="30">
        <v>2500</v>
      </c>
      <c r="F79" s="3">
        <f t="shared" si="3"/>
        <v>14.204545454545455</v>
      </c>
      <c r="G79" s="4">
        <f t="shared" si="4"/>
        <v>81.48148148148148</v>
      </c>
      <c r="H79" s="144"/>
      <c r="I79" s="147"/>
    </row>
    <row r="80" spans="1:9" ht="15">
      <c r="A80" s="50" t="s">
        <v>99</v>
      </c>
      <c r="B80" s="8" t="s">
        <v>110</v>
      </c>
      <c r="C80" s="6">
        <v>147</v>
      </c>
      <c r="D80" s="6">
        <v>117</v>
      </c>
      <c r="E80" s="30">
        <v>8400</v>
      </c>
      <c r="F80" s="3">
        <f t="shared" si="3"/>
        <v>71.7948717948718</v>
      </c>
      <c r="G80" s="4">
        <f t="shared" si="4"/>
        <v>79.59183673469387</v>
      </c>
      <c r="H80" s="144"/>
      <c r="I80" s="147"/>
    </row>
    <row r="81" spans="1:9" ht="14.25" customHeight="1">
      <c r="A81" s="50" t="s">
        <v>99</v>
      </c>
      <c r="B81" s="8" t="s">
        <v>111</v>
      </c>
      <c r="C81" s="6">
        <v>24</v>
      </c>
      <c r="D81" s="6">
        <v>15</v>
      </c>
      <c r="E81" s="30">
        <v>1300</v>
      </c>
      <c r="F81" s="3">
        <f t="shared" si="3"/>
        <v>86.66666666666667</v>
      </c>
      <c r="G81" s="4">
        <f t="shared" si="4"/>
        <v>62.5</v>
      </c>
      <c r="H81" s="144"/>
      <c r="I81" s="147"/>
    </row>
    <row r="82" spans="1:9" ht="15">
      <c r="A82" s="50" t="s">
        <v>99</v>
      </c>
      <c r="B82" s="8" t="s">
        <v>112</v>
      </c>
      <c r="C82" s="6">
        <v>142</v>
      </c>
      <c r="D82" s="6">
        <v>105</v>
      </c>
      <c r="E82" s="30">
        <v>800</v>
      </c>
      <c r="F82" s="3">
        <f t="shared" si="3"/>
        <v>7.619047619047619</v>
      </c>
      <c r="G82" s="4">
        <f t="shared" si="4"/>
        <v>73.94366197183099</v>
      </c>
      <c r="H82" s="144"/>
      <c r="I82" s="147"/>
    </row>
    <row r="83" spans="1:9" ht="15">
      <c r="A83" s="50" t="s">
        <v>99</v>
      </c>
      <c r="B83" s="8" t="s">
        <v>113</v>
      </c>
      <c r="C83" s="6">
        <v>516</v>
      </c>
      <c r="D83" s="6">
        <v>491</v>
      </c>
      <c r="E83" s="30">
        <v>2700</v>
      </c>
      <c r="F83" s="3">
        <f t="shared" si="3"/>
        <v>5.4989816700611</v>
      </c>
      <c r="G83" s="4">
        <f t="shared" si="4"/>
        <v>95.15503875968993</v>
      </c>
      <c r="H83" s="144"/>
      <c r="I83" s="147"/>
    </row>
    <row r="84" spans="1:9" ht="15">
      <c r="A84" s="50" t="s">
        <v>99</v>
      </c>
      <c r="B84" s="8" t="s">
        <v>114</v>
      </c>
      <c r="C84" s="6">
        <v>611</v>
      </c>
      <c r="D84" s="6">
        <v>409</v>
      </c>
      <c r="E84" s="30">
        <v>7400</v>
      </c>
      <c r="F84" s="3">
        <f t="shared" si="3"/>
        <v>18.09290953545232</v>
      </c>
      <c r="G84" s="4">
        <f t="shared" si="4"/>
        <v>66.93944353518822</v>
      </c>
      <c r="H84" s="144"/>
      <c r="I84" s="147"/>
    </row>
    <row r="85" spans="1:9" ht="15">
      <c r="A85" s="50" t="s">
        <v>99</v>
      </c>
      <c r="B85" s="8" t="s">
        <v>115</v>
      </c>
      <c r="C85" s="6">
        <v>278</v>
      </c>
      <c r="D85" s="6">
        <v>189</v>
      </c>
      <c r="E85" s="30">
        <v>14200</v>
      </c>
      <c r="F85" s="3">
        <f t="shared" si="3"/>
        <v>75.13227513227513</v>
      </c>
      <c r="G85" s="4">
        <f t="shared" si="4"/>
        <v>67.98561151079137</v>
      </c>
      <c r="H85" s="144"/>
      <c r="I85" s="147"/>
    </row>
    <row r="86" spans="1:9" ht="44.25" customHeight="1">
      <c r="A86" s="50" t="s">
        <v>99</v>
      </c>
      <c r="B86" s="8" t="s">
        <v>116</v>
      </c>
      <c r="C86" s="6">
        <v>90</v>
      </c>
      <c r="D86" s="6">
        <v>72</v>
      </c>
      <c r="E86" s="30">
        <v>800</v>
      </c>
      <c r="F86" s="3">
        <f t="shared" si="3"/>
        <v>11.11111111111111</v>
      </c>
      <c r="G86" s="4">
        <f t="shared" si="4"/>
        <v>80</v>
      </c>
      <c r="H86" s="144"/>
      <c r="I86" s="147"/>
    </row>
    <row r="87" spans="1:9" ht="44.25" customHeight="1" thickBot="1">
      <c r="A87" s="51" t="s">
        <v>117</v>
      </c>
      <c r="B87" s="77"/>
      <c r="C87" s="78"/>
      <c r="D87" s="79">
        <f>SUM(D30:D86)</f>
        <v>45008</v>
      </c>
      <c r="E87" s="79">
        <f>SUM(E30:E86)</f>
        <v>562010</v>
      </c>
      <c r="F87" s="80"/>
      <c r="G87" s="81"/>
      <c r="H87" s="145"/>
      <c r="I87" s="148"/>
    </row>
    <row r="88" spans="1:7" ht="15.75" thickBot="1">
      <c r="A88" s="82" t="s">
        <v>15</v>
      </c>
      <c r="B88" s="83"/>
      <c r="C88" s="84"/>
      <c r="D88" s="84">
        <f>D27+D87</f>
        <v>391172</v>
      </c>
      <c r="E88" s="84">
        <f>E27+E87</f>
        <v>2901810</v>
      </c>
      <c r="F88" s="85"/>
      <c r="G88" s="86"/>
    </row>
    <row r="90" ht="15">
      <c r="A90" s="95" t="s">
        <v>160</v>
      </c>
    </row>
    <row r="91" ht="15">
      <c r="A91" s="95" t="s">
        <v>177</v>
      </c>
    </row>
    <row r="92" ht="15">
      <c r="A92" s="95" t="s">
        <v>170</v>
      </c>
    </row>
    <row r="93" ht="15">
      <c r="A93" s="95" t="s">
        <v>118</v>
      </c>
    </row>
  </sheetData>
  <sheetProtection/>
  <mergeCells count="8">
    <mergeCell ref="H1:I1"/>
    <mergeCell ref="H28:I28"/>
    <mergeCell ref="H30:H87"/>
    <mergeCell ref="I30:I87"/>
    <mergeCell ref="H4:H7"/>
    <mergeCell ref="I4:I7"/>
    <mergeCell ref="H8:H26"/>
    <mergeCell ref="I8:I2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53"/>
  <sheetViews>
    <sheetView zoomScale="60" zoomScaleNormal="60" zoomScalePageLayoutView="0" workbookViewId="0" topLeftCell="A1">
      <selection activeCell="I20" sqref="I20"/>
    </sheetView>
  </sheetViews>
  <sheetFormatPr defaultColWidth="9.140625" defaultRowHeight="15"/>
  <cols>
    <col min="1" max="1" width="22.28125" style="0" bestFit="1" customWidth="1"/>
    <col min="2" max="2" width="25.421875" style="0" customWidth="1"/>
    <col min="3" max="3" width="18.140625" style="0" customWidth="1"/>
    <col min="4" max="4" width="20.28125" style="0" customWidth="1"/>
    <col min="7" max="7" width="21.8515625" style="0" bestFit="1" customWidth="1"/>
  </cols>
  <sheetData>
    <row r="1" s="91" customFormat="1" ht="15">
      <c r="A1" s="96" t="s">
        <v>164</v>
      </c>
    </row>
    <row r="2" s="91" customFormat="1" ht="15">
      <c r="A2" s="96" t="s">
        <v>182</v>
      </c>
    </row>
    <row r="3" spans="1:7" s="91" customFormat="1" ht="15">
      <c r="A3" s="97"/>
      <c r="F3" s="161"/>
      <c r="G3" s="161"/>
    </row>
    <row r="4" spans="1:7" s="91" customFormat="1" ht="30.75">
      <c r="A4" s="98" t="s">
        <v>121</v>
      </c>
      <c r="B4" s="99" t="s">
        <v>165</v>
      </c>
      <c r="C4" s="99" t="s">
        <v>166</v>
      </c>
      <c r="D4" s="100" t="s">
        <v>167</v>
      </c>
      <c r="F4" s="101"/>
      <c r="G4" s="101"/>
    </row>
    <row r="5" spans="1:12" s="91" customFormat="1" ht="15">
      <c r="A5" s="102" t="s">
        <v>125</v>
      </c>
      <c r="B5" s="56">
        <v>2726</v>
      </c>
      <c r="C5" s="56">
        <v>2382</v>
      </c>
      <c r="D5" s="103">
        <v>28.98875</v>
      </c>
      <c r="F5" s="104"/>
      <c r="G5" s="104"/>
      <c r="H5" s="105"/>
      <c r="I5" s="105"/>
      <c r="J5" s="105"/>
      <c r="K5" s="106"/>
      <c r="L5" s="107"/>
    </row>
    <row r="6" spans="1:12" s="91" customFormat="1" ht="15">
      <c r="A6" s="102" t="s">
        <v>126</v>
      </c>
      <c r="B6" s="56">
        <v>4423</v>
      </c>
      <c r="C6" s="56">
        <v>3862</v>
      </c>
      <c r="D6" s="103">
        <v>43.1475</v>
      </c>
      <c r="F6" s="104"/>
      <c r="G6" s="104"/>
      <c r="H6" s="105"/>
      <c r="I6" s="105"/>
      <c r="J6" s="105"/>
      <c r="K6" s="106"/>
      <c r="L6" s="107"/>
    </row>
    <row r="7" spans="1:12" s="91" customFormat="1" ht="15">
      <c r="A7" s="102" t="s">
        <v>127</v>
      </c>
      <c r="B7" s="56">
        <v>2320</v>
      </c>
      <c r="C7" s="56">
        <v>1959</v>
      </c>
      <c r="D7" s="103">
        <v>21.20125</v>
      </c>
      <c r="F7" s="104"/>
      <c r="G7" s="104"/>
      <c r="H7" s="105"/>
      <c r="I7" s="105"/>
      <c r="J7" s="105"/>
      <c r="K7" s="106"/>
      <c r="L7" s="107"/>
    </row>
    <row r="8" spans="1:12" s="91" customFormat="1" ht="15">
      <c r="A8" s="102" t="s">
        <v>128</v>
      </c>
      <c r="B8" s="56">
        <v>4165</v>
      </c>
      <c r="C8" s="56">
        <v>3591</v>
      </c>
      <c r="D8" s="103">
        <v>37.235575</v>
      </c>
      <c r="F8" s="104"/>
      <c r="G8" s="104"/>
      <c r="H8" s="105"/>
      <c r="I8" s="105"/>
      <c r="J8" s="105"/>
      <c r="K8" s="106"/>
      <c r="L8" s="107"/>
    </row>
    <row r="9" spans="1:12" s="91" customFormat="1" ht="15">
      <c r="A9" s="102" t="s">
        <v>129</v>
      </c>
      <c r="B9" s="56">
        <v>879</v>
      </c>
      <c r="C9" s="56">
        <v>696</v>
      </c>
      <c r="D9" s="103">
        <v>7.5575</v>
      </c>
      <c r="F9" s="104"/>
      <c r="G9" s="104"/>
      <c r="H9" s="105"/>
      <c r="I9" s="105"/>
      <c r="J9" s="105"/>
      <c r="K9" s="106"/>
      <c r="L9" s="107"/>
    </row>
    <row r="10" spans="1:12" s="91" customFormat="1" ht="15">
      <c r="A10" s="102" t="s">
        <v>130</v>
      </c>
      <c r="B10" s="56">
        <v>9831</v>
      </c>
      <c r="C10" s="56">
        <v>8402</v>
      </c>
      <c r="D10" s="103">
        <v>104.245</v>
      </c>
      <c r="F10" s="104"/>
      <c r="G10" s="104"/>
      <c r="H10" s="105"/>
      <c r="I10" s="105"/>
      <c r="J10" s="105"/>
      <c r="K10" s="106"/>
      <c r="L10" s="107"/>
    </row>
    <row r="11" spans="1:12" s="91" customFormat="1" ht="15">
      <c r="A11" s="102" t="s">
        <v>131</v>
      </c>
      <c r="B11" s="56">
        <v>4829</v>
      </c>
      <c r="C11" s="56">
        <v>4141</v>
      </c>
      <c r="D11" s="103">
        <v>42.947811</v>
      </c>
      <c r="F11" s="104"/>
      <c r="G11" s="104"/>
      <c r="H11" s="105"/>
      <c r="I11" s="105"/>
      <c r="J11" s="105"/>
      <c r="K11" s="106"/>
      <c r="L11" s="107"/>
    </row>
    <row r="12" spans="1:12" s="91" customFormat="1" ht="15">
      <c r="A12" s="102" t="s">
        <v>132</v>
      </c>
      <c r="B12" s="56">
        <v>2783</v>
      </c>
      <c r="C12" s="56">
        <v>2376</v>
      </c>
      <c r="D12" s="103">
        <v>26.91</v>
      </c>
      <c r="F12" s="104"/>
      <c r="G12" s="104"/>
      <c r="H12" s="105"/>
      <c r="I12" s="105"/>
      <c r="J12" s="105"/>
      <c r="K12" s="106"/>
      <c r="L12" s="107"/>
    </row>
    <row r="13" spans="1:12" s="91" customFormat="1" ht="15">
      <c r="A13" s="102" t="s">
        <v>133</v>
      </c>
      <c r="B13" s="56">
        <v>2299</v>
      </c>
      <c r="C13" s="56">
        <v>1874</v>
      </c>
      <c r="D13" s="103">
        <v>20.17375</v>
      </c>
      <c r="F13" s="104"/>
      <c r="G13" s="104"/>
      <c r="H13" s="105"/>
      <c r="I13" s="105"/>
      <c r="J13" s="105"/>
      <c r="K13" s="106"/>
      <c r="L13" s="107"/>
    </row>
    <row r="14" spans="1:12" s="91" customFormat="1" ht="15">
      <c r="A14" s="102" t="s">
        <v>134</v>
      </c>
      <c r="B14" s="56">
        <v>1287</v>
      </c>
      <c r="C14" s="56">
        <v>1162</v>
      </c>
      <c r="D14" s="103">
        <v>12.84</v>
      </c>
      <c r="F14" s="104"/>
      <c r="G14" s="104"/>
      <c r="H14" s="105"/>
      <c r="I14" s="105"/>
      <c r="J14" s="105"/>
      <c r="K14" s="106"/>
      <c r="L14" s="107"/>
    </row>
    <row r="15" spans="1:12" s="91" customFormat="1" ht="15">
      <c r="A15" s="102" t="s">
        <v>135</v>
      </c>
      <c r="B15" s="56">
        <v>1723</v>
      </c>
      <c r="C15" s="56">
        <v>1573</v>
      </c>
      <c r="D15" s="103">
        <v>17.63625</v>
      </c>
      <c r="F15" s="104"/>
      <c r="G15" s="104"/>
      <c r="H15" s="105"/>
      <c r="I15" s="105"/>
      <c r="J15" s="105"/>
      <c r="K15" s="106"/>
      <c r="L15" s="107"/>
    </row>
    <row r="16" spans="1:12" s="91" customFormat="1" ht="15">
      <c r="A16" s="102" t="s">
        <v>136</v>
      </c>
      <c r="B16" s="56">
        <v>1002</v>
      </c>
      <c r="C16" s="56">
        <v>856</v>
      </c>
      <c r="D16" s="103">
        <v>9.9275</v>
      </c>
      <c r="F16" s="104"/>
      <c r="G16" s="104"/>
      <c r="H16" s="105"/>
      <c r="I16" s="105"/>
      <c r="J16" s="105"/>
      <c r="K16" s="106"/>
      <c r="L16" s="107"/>
    </row>
    <row r="17" spans="1:12" s="91" customFormat="1" ht="15">
      <c r="A17" s="102" t="s">
        <v>137</v>
      </c>
      <c r="B17" s="56">
        <v>2554</v>
      </c>
      <c r="C17" s="56">
        <v>2182</v>
      </c>
      <c r="D17" s="103">
        <v>24.46875</v>
      </c>
      <c r="F17" s="104"/>
      <c r="G17" s="104"/>
      <c r="H17" s="105"/>
      <c r="I17" s="105"/>
      <c r="J17" s="105"/>
      <c r="K17" s="106"/>
      <c r="L17" s="107"/>
    </row>
    <row r="18" spans="1:12" s="91" customFormat="1" ht="15">
      <c r="A18" s="102" t="s">
        <v>138</v>
      </c>
      <c r="B18" s="56">
        <v>5588</v>
      </c>
      <c r="C18" s="56">
        <v>5271</v>
      </c>
      <c r="D18" s="103">
        <v>58.6525</v>
      </c>
      <c r="F18" s="104"/>
      <c r="G18" s="104"/>
      <c r="H18" s="105"/>
      <c r="I18" s="105"/>
      <c r="J18" s="105"/>
      <c r="K18" s="106"/>
      <c r="L18" s="107"/>
    </row>
    <row r="19" spans="1:12" s="91" customFormat="1" ht="15">
      <c r="A19" s="102" t="s">
        <v>139</v>
      </c>
      <c r="B19" s="56">
        <v>13495</v>
      </c>
      <c r="C19" s="56">
        <v>10657</v>
      </c>
      <c r="D19" s="103">
        <v>122.791</v>
      </c>
      <c r="F19" s="104"/>
      <c r="G19" s="104"/>
      <c r="H19" s="105"/>
      <c r="I19" s="105"/>
      <c r="J19" s="105"/>
      <c r="K19" s="106"/>
      <c r="L19" s="107"/>
    </row>
    <row r="20" spans="1:12" s="91" customFormat="1" ht="15">
      <c r="A20" s="102" t="s">
        <v>140</v>
      </c>
      <c r="B20" s="56">
        <v>7739</v>
      </c>
      <c r="C20" s="56">
        <v>6941</v>
      </c>
      <c r="D20" s="103">
        <v>73.86205</v>
      </c>
      <c r="F20" s="104"/>
      <c r="G20" s="104"/>
      <c r="H20" s="105"/>
      <c r="I20" s="105"/>
      <c r="J20" s="105"/>
      <c r="K20" s="106"/>
      <c r="L20" s="107"/>
    </row>
    <row r="21" spans="1:12" s="91" customFormat="1" ht="15">
      <c r="A21" s="102" t="s">
        <v>141</v>
      </c>
      <c r="B21" s="56">
        <v>1173</v>
      </c>
      <c r="C21" s="56">
        <v>1027</v>
      </c>
      <c r="D21" s="103">
        <v>11.31625</v>
      </c>
      <c r="F21" s="104"/>
      <c r="G21" s="104"/>
      <c r="H21" s="105"/>
      <c r="I21" s="105"/>
      <c r="J21" s="105"/>
      <c r="K21" s="106"/>
      <c r="L21" s="107"/>
    </row>
    <row r="22" spans="1:12" s="91" customFormat="1" ht="15">
      <c r="A22" s="102" t="s">
        <v>142</v>
      </c>
      <c r="B22" s="56">
        <v>1338</v>
      </c>
      <c r="C22" s="56">
        <v>1200</v>
      </c>
      <c r="D22" s="103">
        <v>13.805</v>
      </c>
      <c r="F22" s="104"/>
      <c r="G22" s="104"/>
      <c r="H22" s="105"/>
      <c r="I22" s="105"/>
      <c r="J22" s="105"/>
      <c r="K22" s="106"/>
      <c r="L22" s="107"/>
    </row>
    <row r="23" spans="1:12" s="91" customFormat="1" ht="15">
      <c r="A23" s="102" t="s">
        <v>143</v>
      </c>
      <c r="B23" s="56">
        <v>2108</v>
      </c>
      <c r="C23" s="56">
        <v>1789</v>
      </c>
      <c r="D23" s="103">
        <v>19.3319</v>
      </c>
      <c r="F23" s="104"/>
      <c r="G23" s="104"/>
      <c r="H23" s="105"/>
      <c r="I23" s="105"/>
      <c r="J23" s="105"/>
      <c r="K23" s="106"/>
      <c r="L23" s="107"/>
    </row>
    <row r="24" spans="1:12" s="91" customFormat="1" ht="15">
      <c r="A24" s="102" t="s">
        <v>144</v>
      </c>
      <c r="B24" s="56">
        <v>1035</v>
      </c>
      <c r="C24" s="56">
        <v>877</v>
      </c>
      <c r="D24" s="103">
        <v>9.19</v>
      </c>
      <c r="F24" s="104"/>
      <c r="G24" s="104"/>
      <c r="H24" s="105"/>
      <c r="I24" s="105"/>
      <c r="J24" s="105"/>
      <c r="K24" s="106"/>
      <c r="L24" s="107"/>
    </row>
    <row r="25" spans="1:12" s="91" customFormat="1" ht="15">
      <c r="A25" s="102" t="s">
        <v>145</v>
      </c>
      <c r="B25" s="56">
        <v>2485</v>
      </c>
      <c r="C25" s="56">
        <v>2238</v>
      </c>
      <c r="D25" s="103">
        <v>24.1725</v>
      </c>
      <c r="F25" s="104"/>
      <c r="G25" s="104"/>
      <c r="H25" s="105"/>
      <c r="I25" s="105"/>
      <c r="J25" s="105"/>
      <c r="K25" s="106"/>
      <c r="L25" s="107"/>
    </row>
    <row r="26" spans="1:12" s="91" customFormat="1" ht="15">
      <c r="A26" s="102" t="s">
        <v>146</v>
      </c>
      <c r="B26" s="56">
        <v>4677</v>
      </c>
      <c r="C26" s="56">
        <v>3928</v>
      </c>
      <c r="D26" s="103">
        <v>42.24</v>
      </c>
      <c r="F26" s="104"/>
      <c r="G26" s="104"/>
      <c r="H26" s="105"/>
      <c r="I26" s="105"/>
      <c r="J26" s="105"/>
      <c r="K26" s="106"/>
      <c r="L26" s="107"/>
    </row>
    <row r="27" spans="1:12" s="91" customFormat="1" ht="15">
      <c r="A27" s="102" t="s">
        <v>147</v>
      </c>
      <c r="B27" s="56">
        <v>973</v>
      </c>
      <c r="C27" s="56">
        <v>795</v>
      </c>
      <c r="D27" s="103">
        <v>8.32</v>
      </c>
      <c r="F27" s="104"/>
      <c r="G27" s="104"/>
      <c r="H27" s="105"/>
      <c r="I27" s="105"/>
      <c r="J27" s="105"/>
      <c r="K27" s="106"/>
      <c r="L27" s="107"/>
    </row>
    <row r="28" spans="1:12" s="91" customFormat="1" ht="15">
      <c r="A28" s="102" t="s">
        <v>148</v>
      </c>
      <c r="B28" s="56">
        <v>4568</v>
      </c>
      <c r="C28" s="56">
        <v>3432</v>
      </c>
      <c r="D28" s="103">
        <v>37.03375</v>
      </c>
      <c r="F28" s="104"/>
      <c r="G28" s="104"/>
      <c r="H28" s="105"/>
      <c r="I28" s="105"/>
      <c r="J28" s="105"/>
      <c r="K28" s="106"/>
      <c r="L28" s="107"/>
    </row>
    <row r="29" spans="1:12" s="91" customFormat="1" ht="15">
      <c r="A29" s="102" t="s">
        <v>149</v>
      </c>
      <c r="B29" s="56">
        <v>3180</v>
      </c>
      <c r="C29" s="56">
        <v>2416</v>
      </c>
      <c r="D29" s="103">
        <v>27.22625</v>
      </c>
      <c r="F29" s="104"/>
      <c r="G29" s="104"/>
      <c r="H29" s="105"/>
      <c r="I29" s="105"/>
      <c r="J29" s="105"/>
      <c r="K29" s="106"/>
      <c r="L29" s="107"/>
    </row>
    <row r="30" spans="1:12" s="91" customFormat="1" ht="15">
      <c r="A30" s="102" t="s">
        <v>150</v>
      </c>
      <c r="B30" s="56">
        <v>3672</v>
      </c>
      <c r="C30" s="56">
        <v>3166</v>
      </c>
      <c r="D30" s="103">
        <v>33.64</v>
      </c>
      <c r="F30" s="104"/>
      <c r="G30" s="104"/>
      <c r="H30" s="105"/>
      <c r="I30" s="105"/>
      <c r="J30" s="105"/>
      <c r="K30" s="106"/>
      <c r="L30" s="107"/>
    </row>
    <row r="31" spans="1:12" s="91" customFormat="1" ht="15">
      <c r="A31" s="102" t="s">
        <v>151</v>
      </c>
      <c r="B31" s="56">
        <v>846</v>
      </c>
      <c r="C31" s="56">
        <v>760</v>
      </c>
      <c r="D31" s="103">
        <v>8.26125</v>
      </c>
      <c r="F31" s="104"/>
      <c r="G31" s="104"/>
      <c r="H31" s="105"/>
      <c r="I31" s="105"/>
      <c r="J31" s="105"/>
      <c r="K31" s="106"/>
      <c r="L31" s="107"/>
    </row>
    <row r="32" spans="1:12" s="91" customFormat="1" ht="15">
      <c r="A32" s="102" t="s">
        <v>152</v>
      </c>
      <c r="B32" s="56">
        <v>2478</v>
      </c>
      <c r="C32" s="56">
        <v>2099</v>
      </c>
      <c r="D32" s="103">
        <v>23.3875</v>
      </c>
      <c r="F32" s="104"/>
      <c r="G32" s="104"/>
      <c r="H32" s="105"/>
      <c r="I32" s="105"/>
      <c r="J32" s="105"/>
      <c r="K32" s="106"/>
      <c r="L32" s="107"/>
    </row>
    <row r="33" spans="1:12" s="91" customFormat="1" ht="15">
      <c r="A33" s="102" t="s">
        <v>153</v>
      </c>
      <c r="B33" s="56">
        <v>4612</v>
      </c>
      <c r="C33" s="56">
        <v>3953</v>
      </c>
      <c r="D33" s="103">
        <v>44.291459</v>
      </c>
      <c r="F33" s="104"/>
      <c r="G33" s="104"/>
      <c r="H33" s="105"/>
      <c r="I33" s="105"/>
      <c r="J33" s="105"/>
      <c r="K33" s="106"/>
      <c r="L33" s="107"/>
    </row>
    <row r="34" spans="1:12" s="91" customFormat="1" ht="15">
      <c r="A34" s="102" t="s">
        <v>154</v>
      </c>
      <c r="B34" s="56">
        <v>2695</v>
      </c>
      <c r="C34" s="56">
        <v>2087</v>
      </c>
      <c r="D34" s="103">
        <v>23.80875</v>
      </c>
      <c r="F34" s="104"/>
      <c r="G34" s="104"/>
      <c r="H34" s="105"/>
      <c r="I34" s="105"/>
      <c r="J34" s="105"/>
      <c r="K34" s="106"/>
      <c r="L34" s="107"/>
    </row>
    <row r="35" spans="1:12" s="91" customFormat="1" ht="15">
      <c r="A35" s="102" t="s">
        <v>155</v>
      </c>
      <c r="B35" s="56">
        <v>1555</v>
      </c>
      <c r="C35" s="56">
        <v>1315</v>
      </c>
      <c r="D35" s="103">
        <v>14.63375</v>
      </c>
      <c r="F35" s="104"/>
      <c r="G35" s="104"/>
      <c r="H35" s="105"/>
      <c r="I35" s="105"/>
      <c r="J35" s="105"/>
      <c r="K35" s="106"/>
      <c r="L35" s="107"/>
    </row>
    <row r="36" spans="1:12" s="91" customFormat="1" ht="15">
      <c r="A36" s="102" t="s">
        <v>156</v>
      </c>
      <c r="B36" s="56">
        <v>2712</v>
      </c>
      <c r="C36" s="56">
        <v>2422</v>
      </c>
      <c r="D36" s="103">
        <v>27.47375</v>
      </c>
      <c r="F36" s="104"/>
      <c r="G36" s="104"/>
      <c r="H36" s="105"/>
      <c r="I36" s="105"/>
      <c r="J36" s="105"/>
      <c r="K36" s="106"/>
      <c r="L36" s="107"/>
    </row>
    <row r="37" spans="1:12" s="91" customFormat="1" ht="15">
      <c r="A37" s="108" t="s">
        <v>15</v>
      </c>
      <c r="B37" s="109">
        <v>107750</v>
      </c>
      <c r="C37" s="109">
        <v>91429</v>
      </c>
      <c r="D37" s="110">
        <v>1020.7172950000001</v>
      </c>
      <c r="F37" s="104"/>
      <c r="G37" s="104"/>
      <c r="H37" s="111"/>
      <c r="I37" s="111"/>
      <c r="J37" s="111"/>
      <c r="K37" s="112"/>
      <c r="L37" s="113"/>
    </row>
    <row r="38" spans="1:5" s="91" customFormat="1" ht="197.25" customHeight="1">
      <c r="A38" s="162" t="s">
        <v>168</v>
      </c>
      <c r="B38" s="162"/>
      <c r="C38" s="162"/>
      <c r="D38" s="162"/>
      <c r="E38" s="114"/>
    </row>
    <row r="39" s="91" customFormat="1" ht="15"/>
    <row r="40" s="91" customFormat="1" ht="15">
      <c r="A40" s="95" t="s">
        <v>181</v>
      </c>
    </row>
    <row r="41" s="91" customFormat="1" ht="15"/>
    <row r="42" s="91" customFormat="1" ht="15"/>
    <row r="53" ht="14.25">
      <c r="A53" s="1"/>
    </row>
  </sheetData>
  <sheetProtection/>
  <mergeCells count="2">
    <mergeCell ref="F3:G3"/>
    <mergeCell ref="A38:D3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79"/>
  <sheetViews>
    <sheetView zoomScale="80" zoomScaleNormal="80" zoomScalePageLayoutView="0" workbookViewId="0" topLeftCell="A49">
      <selection activeCell="E81" sqref="E81"/>
    </sheetView>
  </sheetViews>
  <sheetFormatPr defaultColWidth="9.140625" defaultRowHeight="15"/>
  <cols>
    <col min="1" max="1" width="23.28125" style="91" customWidth="1"/>
    <col min="2" max="3" width="22.00390625" style="91" customWidth="1"/>
    <col min="4" max="4" width="18.421875" style="91" customWidth="1"/>
    <col min="5" max="6" width="16.8515625" style="91" customWidth="1"/>
    <col min="7" max="7" width="16.8515625" style="92" customWidth="1"/>
    <col min="8" max="8" width="13.140625" style="91" bestFit="1" customWidth="1"/>
    <col min="9" max="9" width="12.140625" style="91" bestFit="1" customWidth="1"/>
    <col min="10" max="16384" width="8.8515625" style="91" customWidth="1"/>
  </cols>
  <sheetData>
    <row r="1" spans="1:6" ht="30.75">
      <c r="A1" s="5"/>
      <c r="B1" s="163" t="s">
        <v>119</v>
      </c>
      <c r="C1" s="164"/>
      <c r="D1" s="165"/>
      <c r="E1" s="115" t="s">
        <v>120</v>
      </c>
      <c r="F1" s="126"/>
    </row>
    <row r="2" spans="1:7" ht="108.75">
      <c r="A2" s="98" t="s">
        <v>121</v>
      </c>
      <c r="B2" s="116" t="s">
        <v>122</v>
      </c>
      <c r="C2" s="117" t="s">
        <v>123</v>
      </c>
      <c r="D2" s="118" t="s">
        <v>124</v>
      </c>
      <c r="E2" s="115" t="s">
        <v>163</v>
      </c>
      <c r="F2" s="108" t="s">
        <v>15</v>
      </c>
      <c r="G2" s="119"/>
    </row>
    <row r="3" spans="1:8" ht="15">
      <c r="A3" s="5" t="s">
        <v>125</v>
      </c>
      <c r="B3" s="120">
        <v>28988750</v>
      </c>
      <c r="C3" s="120">
        <v>799365</v>
      </c>
      <c r="D3" s="120">
        <v>36613675</v>
      </c>
      <c r="E3" s="3">
        <v>14815913.02</v>
      </c>
      <c r="F3" s="109">
        <f aca="true" t="shared" si="0" ref="F3:F34">SUM(B3:E3)</f>
        <v>81217703.02</v>
      </c>
      <c r="G3" s="104"/>
      <c r="H3" s="105"/>
    </row>
    <row r="4" spans="1:8" ht="15">
      <c r="A4" s="5" t="s">
        <v>126</v>
      </c>
      <c r="B4" s="120">
        <v>43147500</v>
      </c>
      <c r="C4" s="120">
        <v>665160.0000000001</v>
      </c>
      <c r="D4" s="120">
        <v>41097998.400000006</v>
      </c>
      <c r="E4" s="3">
        <v>16983672.89</v>
      </c>
      <c r="F4" s="109">
        <f t="shared" si="0"/>
        <v>101894331.29</v>
      </c>
      <c r="G4" s="104"/>
      <c r="H4" s="105"/>
    </row>
    <row r="5" spans="1:8" ht="15">
      <c r="A5" s="5" t="s">
        <v>127</v>
      </c>
      <c r="B5" s="120">
        <v>21201250</v>
      </c>
      <c r="C5" s="120">
        <v>294289.99999999994</v>
      </c>
      <c r="D5" s="120">
        <v>21268040.84</v>
      </c>
      <c r="E5" s="3">
        <v>6053607.79</v>
      </c>
      <c r="F5" s="109">
        <f t="shared" si="0"/>
        <v>48817188.63</v>
      </c>
      <c r="G5" s="104"/>
      <c r="H5" s="105"/>
    </row>
    <row r="6" spans="1:8" ht="15">
      <c r="A6" s="5" t="s">
        <v>128</v>
      </c>
      <c r="B6" s="120">
        <v>37235575</v>
      </c>
      <c r="C6" s="120">
        <v>378855</v>
      </c>
      <c r="D6" s="120">
        <v>49791500</v>
      </c>
      <c r="E6" s="3">
        <v>10021520.35</v>
      </c>
      <c r="F6" s="109">
        <f t="shared" si="0"/>
        <v>97427450.35</v>
      </c>
      <c r="G6" s="104"/>
      <c r="H6" s="105"/>
    </row>
    <row r="7" spans="1:8" ht="15">
      <c r="A7" s="5" t="s">
        <v>129</v>
      </c>
      <c r="B7" s="120">
        <v>7557500</v>
      </c>
      <c r="C7" s="120">
        <v>284159.99999999994</v>
      </c>
      <c r="D7" s="120">
        <v>8794950</v>
      </c>
      <c r="E7" s="3">
        <v>17927225.6</v>
      </c>
      <c r="F7" s="109">
        <f t="shared" si="0"/>
        <v>34563835.6</v>
      </c>
      <c r="G7" s="104"/>
      <c r="H7" s="105"/>
    </row>
    <row r="8" spans="1:8" ht="15">
      <c r="A8" s="5" t="s">
        <v>130</v>
      </c>
      <c r="B8" s="120">
        <v>104245000</v>
      </c>
      <c r="C8" s="120">
        <v>5039019.999999999</v>
      </c>
      <c r="D8" s="120">
        <v>135730150</v>
      </c>
      <c r="E8" s="3">
        <v>7572043.45</v>
      </c>
      <c r="F8" s="109">
        <f t="shared" si="0"/>
        <v>252586213.45</v>
      </c>
      <c r="G8" s="104"/>
      <c r="H8" s="105"/>
    </row>
    <row r="9" spans="1:8" ht="15">
      <c r="A9" s="5" t="s">
        <v>131</v>
      </c>
      <c r="B9" s="120">
        <v>42947811</v>
      </c>
      <c r="C9" s="120">
        <v>578155</v>
      </c>
      <c r="D9" s="120">
        <v>47307157</v>
      </c>
      <c r="E9" s="3">
        <v>14977018.05</v>
      </c>
      <c r="F9" s="109">
        <f t="shared" si="0"/>
        <v>105810141.05</v>
      </c>
      <c r="G9" s="104"/>
      <c r="H9" s="105"/>
    </row>
    <row r="10" spans="1:8" ht="15">
      <c r="A10" s="5" t="s">
        <v>132</v>
      </c>
      <c r="B10" s="120">
        <v>26910000</v>
      </c>
      <c r="C10" s="120">
        <v>431425</v>
      </c>
      <c r="D10" s="120">
        <v>29930150</v>
      </c>
      <c r="E10" s="3">
        <v>7862171.33</v>
      </c>
      <c r="F10" s="109">
        <f t="shared" si="0"/>
        <v>65133746.33</v>
      </c>
      <c r="G10" s="104"/>
      <c r="H10" s="105"/>
    </row>
    <row r="11" spans="1:8" ht="15">
      <c r="A11" s="5" t="s">
        <v>133</v>
      </c>
      <c r="B11" s="120">
        <v>20173750</v>
      </c>
      <c r="C11" s="120">
        <v>667725</v>
      </c>
      <c r="D11" s="120">
        <v>20639275</v>
      </c>
      <c r="E11" s="3">
        <v>6302573.05</v>
      </c>
      <c r="F11" s="109">
        <f t="shared" si="0"/>
        <v>47783323.05</v>
      </c>
      <c r="G11" s="104"/>
      <c r="H11" s="105"/>
    </row>
    <row r="12" spans="1:8" ht="15">
      <c r="A12" s="5" t="s">
        <v>134</v>
      </c>
      <c r="B12" s="120">
        <v>12840000</v>
      </c>
      <c r="C12" s="120">
        <v>418215.00000000006</v>
      </c>
      <c r="D12" s="120">
        <v>13926660</v>
      </c>
      <c r="E12" s="3">
        <v>6591124.17</v>
      </c>
      <c r="F12" s="109">
        <f t="shared" si="0"/>
        <v>33775999.17</v>
      </c>
      <c r="G12" s="104"/>
      <c r="H12" s="105"/>
    </row>
    <row r="13" spans="1:8" ht="15">
      <c r="A13" s="5" t="s">
        <v>135</v>
      </c>
      <c r="B13" s="120">
        <v>17636250</v>
      </c>
      <c r="C13" s="120">
        <v>584245</v>
      </c>
      <c r="D13" s="120">
        <v>17946400</v>
      </c>
      <c r="E13" s="3">
        <v>6319738.3</v>
      </c>
      <c r="F13" s="109">
        <f t="shared" si="0"/>
        <v>42486633.3</v>
      </c>
      <c r="G13" s="104"/>
      <c r="H13" s="105"/>
    </row>
    <row r="14" spans="1:8" ht="15">
      <c r="A14" s="5" t="s">
        <v>136</v>
      </c>
      <c r="B14" s="120">
        <v>9927500</v>
      </c>
      <c r="C14" s="120">
        <v>283395</v>
      </c>
      <c r="D14" s="120">
        <v>9612959.09000001</v>
      </c>
      <c r="E14" s="3">
        <v>58507592.54</v>
      </c>
      <c r="F14" s="109">
        <f t="shared" si="0"/>
        <v>78331446.63000001</v>
      </c>
      <c r="G14" s="104"/>
      <c r="H14" s="105"/>
    </row>
    <row r="15" spans="1:8" ht="15.75" customHeight="1">
      <c r="A15" s="5" t="s">
        <v>137</v>
      </c>
      <c r="B15" s="120">
        <v>24468750</v>
      </c>
      <c r="C15" s="120">
        <v>680180.0000000001</v>
      </c>
      <c r="D15" s="120">
        <v>24269725</v>
      </c>
      <c r="E15" s="3">
        <v>9063123.25</v>
      </c>
      <c r="F15" s="109">
        <f t="shared" si="0"/>
        <v>58481778.25</v>
      </c>
      <c r="G15" s="104"/>
      <c r="H15" s="105"/>
    </row>
    <row r="16" spans="1:8" ht="15">
      <c r="A16" s="5" t="s">
        <v>138</v>
      </c>
      <c r="B16" s="120">
        <v>58652500</v>
      </c>
      <c r="C16" s="120">
        <v>838230</v>
      </c>
      <c r="D16" s="120">
        <v>73716158.33333331</v>
      </c>
      <c r="E16" s="3">
        <v>20990615.42</v>
      </c>
      <c r="F16" s="109">
        <f t="shared" si="0"/>
        <v>154197503.75333333</v>
      </c>
      <c r="G16" s="104"/>
      <c r="H16" s="105"/>
    </row>
    <row r="17" spans="1:8" ht="15">
      <c r="A17" s="5" t="s">
        <v>139</v>
      </c>
      <c r="B17" s="120">
        <v>122791000</v>
      </c>
      <c r="C17" s="120">
        <v>4524320</v>
      </c>
      <c r="D17" s="120">
        <v>153417950</v>
      </c>
      <c r="E17" s="3">
        <v>66736313.03</v>
      </c>
      <c r="F17" s="109">
        <f t="shared" si="0"/>
        <v>347469583.03</v>
      </c>
      <c r="G17" s="104"/>
      <c r="H17" s="105"/>
    </row>
    <row r="18" spans="1:8" ht="15">
      <c r="A18" s="5" t="s">
        <v>140</v>
      </c>
      <c r="B18" s="120">
        <v>73862050</v>
      </c>
      <c r="C18" s="120">
        <v>865375</v>
      </c>
      <c r="D18" s="120">
        <v>116574145</v>
      </c>
      <c r="E18" s="3">
        <v>35258065.95</v>
      </c>
      <c r="F18" s="109">
        <f t="shared" si="0"/>
        <v>226559635.95</v>
      </c>
      <c r="G18" s="104"/>
      <c r="H18" s="105"/>
    </row>
    <row r="19" spans="1:8" ht="15">
      <c r="A19" s="5" t="s">
        <v>141</v>
      </c>
      <c r="B19" s="120">
        <v>11316250</v>
      </c>
      <c r="C19" s="120">
        <v>394910</v>
      </c>
      <c r="D19" s="120">
        <v>11135100</v>
      </c>
      <c r="E19" s="3">
        <v>4340517</v>
      </c>
      <c r="F19" s="109">
        <f t="shared" si="0"/>
        <v>27186777</v>
      </c>
      <c r="G19" s="104"/>
      <c r="H19" s="105"/>
    </row>
    <row r="20" spans="1:8" ht="15">
      <c r="A20" s="5" t="s">
        <v>142</v>
      </c>
      <c r="B20" s="120">
        <v>13805000</v>
      </c>
      <c r="C20" s="120">
        <v>464910</v>
      </c>
      <c r="D20" s="120">
        <v>10459600</v>
      </c>
      <c r="E20" s="3">
        <v>10861866.57</v>
      </c>
      <c r="F20" s="109">
        <f t="shared" si="0"/>
        <v>35591376.57</v>
      </c>
      <c r="G20" s="104"/>
      <c r="H20" s="105"/>
    </row>
    <row r="21" spans="1:8" ht="15">
      <c r="A21" s="5" t="s">
        <v>143</v>
      </c>
      <c r="B21" s="120">
        <v>19331900</v>
      </c>
      <c r="C21" s="120">
        <v>395770</v>
      </c>
      <c r="D21" s="120">
        <v>22958650</v>
      </c>
      <c r="E21" s="3">
        <v>5755319.93</v>
      </c>
      <c r="F21" s="109">
        <f t="shared" si="0"/>
        <v>48441639.93</v>
      </c>
      <c r="G21" s="104"/>
      <c r="H21" s="105"/>
    </row>
    <row r="22" spans="1:8" ht="15">
      <c r="A22" s="5" t="s">
        <v>144</v>
      </c>
      <c r="B22" s="120">
        <v>9190000</v>
      </c>
      <c r="C22" s="120">
        <v>81900</v>
      </c>
      <c r="D22" s="120">
        <v>11643150</v>
      </c>
      <c r="E22" s="3">
        <v>4443309</v>
      </c>
      <c r="F22" s="109">
        <f t="shared" si="0"/>
        <v>25358359</v>
      </c>
      <c r="G22" s="104"/>
      <c r="H22" s="105"/>
    </row>
    <row r="23" spans="1:8" ht="15">
      <c r="A23" s="5" t="s">
        <v>145</v>
      </c>
      <c r="B23" s="120">
        <v>24172500</v>
      </c>
      <c r="C23" s="120">
        <v>762230</v>
      </c>
      <c r="D23" s="120">
        <v>25262070.25</v>
      </c>
      <c r="E23" s="3">
        <v>7857108</v>
      </c>
      <c r="F23" s="109">
        <f t="shared" si="0"/>
        <v>58053908.25</v>
      </c>
      <c r="G23" s="104"/>
      <c r="H23" s="105"/>
    </row>
    <row r="24" spans="1:8" ht="15">
      <c r="A24" s="5" t="s">
        <v>146</v>
      </c>
      <c r="B24" s="120">
        <v>42240000</v>
      </c>
      <c r="C24" s="120">
        <v>1555830</v>
      </c>
      <c r="D24" s="120">
        <v>44092560.71000001</v>
      </c>
      <c r="E24" s="3">
        <v>16368538.95</v>
      </c>
      <c r="F24" s="109">
        <f t="shared" si="0"/>
        <v>104256929.66000001</v>
      </c>
      <c r="G24" s="104"/>
      <c r="H24" s="105"/>
    </row>
    <row r="25" spans="1:8" ht="15">
      <c r="A25" s="5" t="s">
        <v>147</v>
      </c>
      <c r="B25" s="120">
        <v>8320000</v>
      </c>
      <c r="C25" s="120">
        <v>108950</v>
      </c>
      <c r="D25" s="120">
        <v>7812100</v>
      </c>
      <c r="E25" s="3">
        <v>3300380</v>
      </c>
      <c r="F25" s="109">
        <f t="shared" si="0"/>
        <v>19541430</v>
      </c>
      <c r="G25" s="104"/>
      <c r="H25" s="105"/>
    </row>
    <row r="26" spans="1:8" ht="15">
      <c r="A26" s="5" t="s">
        <v>148</v>
      </c>
      <c r="B26" s="120">
        <v>37033750</v>
      </c>
      <c r="C26" s="120">
        <v>587235</v>
      </c>
      <c r="D26" s="120">
        <v>44681000</v>
      </c>
      <c r="E26" s="3">
        <v>15983099.81</v>
      </c>
      <c r="F26" s="109">
        <f t="shared" si="0"/>
        <v>98285084.81</v>
      </c>
      <c r="G26" s="104"/>
      <c r="H26" s="105"/>
    </row>
    <row r="27" spans="1:8" ht="15">
      <c r="A27" s="5" t="s">
        <v>149</v>
      </c>
      <c r="B27" s="120">
        <v>27226250</v>
      </c>
      <c r="C27" s="120">
        <v>923645</v>
      </c>
      <c r="D27" s="120">
        <v>29817625</v>
      </c>
      <c r="E27" s="3">
        <v>11164454.6</v>
      </c>
      <c r="F27" s="109">
        <f t="shared" si="0"/>
        <v>69131974.6</v>
      </c>
      <c r="G27" s="104"/>
      <c r="H27" s="105"/>
    </row>
    <row r="28" spans="1:8" ht="15">
      <c r="A28" s="5" t="s">
        <v>150</v>
      </c>
      <c r="B28" s="120">
        <v>33640000</v>
      </c>
      <c r="C28" s="120">
        <v>453665</v>
      </c>
      <c r="D28" s="120">
        <v>36547900</v>
      </c>
      <c r="E28" s="3">
        <v>11478332.15</v>
      </c>
      <c r="F28" s="109">
        <f t="shared" si="0"/>
        <v>82119897.15</v>
      </c>
      <c r="G28" s="104"/>
      <c r="H28" s="105"/>
    </row>
    <row r="29" spans="1:8" ht="15">
      <c r="A29" s="5" t="s">
        <v>151</v>
      </c>
      <c r="B29" s="120">
        <v>8261250</v>
      </c>
      <c r="C29" s="120">
        <v>78975</v>
      </c>
      <c r="D29" s="120">
        <v>6196500</v>
      </c>
      <c r="E29" s="3">
        <v>4088117</v>
      </c>
      <c r="F29" s="109">
        <f t="shared" si="0"/>
        <v>18624842</v>
      </c>
      <c r="G29" s="104"/>
      <c r="H29" s="105"/>
    </row>
    <row r="30" spans="1:8" ht="15">
      <c r="A30" s="5" t="s">
        <v>152</v>
      </c>
      <c r="B30" s="120">
        <v>23387500</v>
      </c>
      <c r="C30" s="120">
        <v>823370</v>
      </c>
      <c r="D30" s="120">
        <v>28409630</v>
      </c>
      <c r="E30" s="3">
        <v>7735006.2</v>
      </c>
      <c r="F30" s="109">
        <f t="shared" si="0"/>
        <v>60355506.2</v>
      </c>
      <c r="G30" s="104"/>
      <c r="H30" s="105"/>
    </row>
    <row r="31" spans="1:8" ht="15">
      <c r="A31" s="5" t="s">
        <v>153</v>
      </c>
      <c r="B31" s="120">
        <v>44291459</v>
      </c>
      <c r="C31" s="120">
        <v>1563965</v>
      </c>
      <c r="D31" s="120">
        <v>46200129</v>
      </c>
      <c r="E31" s="3">
        <v>18702612.27</v>
      </c>
      <c r="F31" s="109">
        <f t="shared" si="0"/>
        <v>110758165.27</v>
      </c>
      <c r="G31" s="104"/>
      <c r="H31" s="105"/>
    </row>
    <row r="32" spans="1:8" ht="15">
      <c r="A32" s="5" t="s">
        <v>154</v>
      </c>
      <c r="B32" s="120">
        <v>23808750</v>
      </c>
      <c r="C32" s="120">
        <v>626564.9999999999</v>
      </c>
      <c r="D32" s="120">
        <v>25507899</v>
      </c>
      <c r="E32" s="3">
        <v>9938438.3</v>
      </c>
      <c r="F32" s="109">
        <f t="shared" si="0"/>
        <v>59881652.3</v>
      </c>
      <c r="G32" s="104"/>
      <c r="H32" s="105"/>
    </row>
    <row r="33" spans="1:8" ht="15">
      <c r="A33" s="5" t="s">
        <v>155</v>
      </c>
      <c r="B33" s="120">
        <v>14633750</v>
      </c>
      <c r="C33" s="120">
        <v>453965.00000000006</v>
      </c>
      <c r="D33" s="120">
        <v>15564250</v>
      </c>
      <c r="E33" s="3">
        <v>3577557.2</v>
      </c>
      <c r="F33" s="109">
        <f t="shared" si="0"/>
        <v>34229522.2</v>
      </c>
      <c r="G33" s="104"/>
      <c r="H33" s="105"/>
    </row>
    <row r="34" spans="1:8" ht="15">
      <c r="A34" s="5" t="s">
        <v>156</v>
      </c>
      <c r="B34" s="120">
        <v>27473750</v>
      </c>
      <c r="C34" s="120">
        <v>832995</v>
      </c>
      <c r="D34" s="120">
        <v>26804350</v>
      </c>
      <c r="E34" s="3">
        <v>11426781.23</v>
      </c>
      <c r="F34" s="109">
        <f t="shared" si="0"/>
        <v>66537876.230000004</v>
      </c>
      <c r="G34" s="104"/>
      <c r="H34" s="105"/>
    </row>
    <row r="35" spans="1:8" s="92" customFormat="1" ht="15">
      <c r="A35" s="108" t="s">
        <v>15</v>
      </c>
      <c r="B35" s="109">
        <f>SUM(B3:B34)</f>
        <v>1020717295</v>
      </c>
      <c r="C35" s="109">
        <f>SUM(C3:C34)</f>
        <v>27440995</v>
      </c>
      <c r="D35" s="109">
        <f>SUM(D3:D34)</f>
        <v>1193729407.6233335</v>
      </c>
      <c r="E35" s="109">
        <f>SUM(E3:E34)</f>
        <v>453003756.4</v>
      </c>
      <c r="F35" s="109">
        <f>SUM(F3:F34)</f>
        <v>2694891454.023333</v>
      </c>
      <c r="H35" s="105"/>
    </row>
    <row r="37" spans="1:6" s="119" customFormat="1" ht="30.75">
      <c r="A37" s="98" t="s">
        <v>121</v>
      </c>
      <c r="B37" s="121" t="s">
        <v>49</v>
      </c>
      <c r="C37" s="121" t="s">
        <v>157</v>
      </c>
      <c r="D37" s="121" t="s">
        <v>15</v>
      </c>
      <c r="E37" s="121" t="s">
        <v>158</v>
      </c>
      <c r="F37" s="121" t="s">
        <v>159</v>
      </c>
    </row>
    <row r="38" spans="1:6" ht="15">
      <c r="A38" s="5" t="s">
        <v>125</v>
      </c>
      <c r="B38" s="122">
        <f aca="true" t="shared" si="1" ref="B38:B70">B3+C3+D3</f>
        <v>66401790</v>
      </c>
      <c r="C38" s="122">
        <f aca="true" t="shared" si="2" ref="C38:C70">E3</f>
        <v>14815913.02</v>
      </c>
      <c r="D38" s="122">
        <f aca="true" t="shared" si="3" ref="D38:D70">SUM(B38:C38)</f>
        <v>81217703.02</v>
      </c>
      <c r="E38" s="127">
        <f aca="true" t="shared" si="4" ref="E38:E70">B38/D38*100</f>
        <v>81.75777882273825</v>
      </c>
      <c r="F38" s="123">
        <f>C38/D38*100</f>
        <v>18.242221177261754</v>
      </c>
    </row>
    <row r="39" spans="1:6" ht="15">
      <c r="A39" s="5" t="s">
        <v>126</v>
      </c>
      <c r="B39" s="122">
        <f t="shared" si="1"/>
        <v>84910658.4</v>
      </c>
      <c r="C39" s="122">
        <f t="shared" si="2"/>
        <v>16983672.89</v>
      </c>
      <c r="D39" s="122">
        <f t="shared" si="3"/>
        <v>101894331.29</v>
      </c>
      <c r="E39" s="127">
        <f t="shared" si="4"/>
        <v>83.33207286903624</v>
      </c>
      <c r="F39" s="123">
        <f aca="true" t="shared" si="5" ref="F39:F70">C39/D39*100</f>
        <v>16.667927130963754</v>
      </c>
    </row>
    <row r="40" spans="1:6" ht="15">
      <c r="A40" s="5" t="s">
        <v>127</v>
      </c>
      <c r="B40" s="122">
        <f t="shared" si="1"/>
        <v>42763580.84</v>
      </c>
      <c r="C40" s="122">
        <f t="shared" si="2"/>
        <v>6053607.79</v>
      </c>
      <c r="D40" s="122">
        <f t="shared" si="3"/>
        <v>48817188.63</v>
      </c>
      <c r="E40" s="127">
        <f t="shared" si="4"/>
        <v>87.59943380623146</v>
      </c>
      <c r="F40" s="123">
        <f t="shared" si="5"/>
        <v>12.40056619376854</v>
      </c>
    </row>
    <row r="41" spans="1:6" ht="15">
      <c r="A41" s="5" t="s">
        <v>128</v>
      </c>
      <c r="B41" s="122">
        <f t="shared" si="1"/>
        <v>87405930</v>
      </c>
      <c r="C41" s="122">
        <f t="shared" si="2"/>
        <v>10021520.35</v>
      </c>
      <c r="D41" s="122">
        <f t="shared" si="3"/>
        <v>97427450.35</v>
      </c>
      <c r="E41" s="127">
        <f t="shared" si="4"/>
        <v>89.71386368626243</v>
      </c>
      <c r="F41" s="123">
        <f t="shared" si="5"/>
        <v>10.286136313737579</v>
      </c>
    </row>
    <row r="42" spans="1:6" ht="15">
      <c r="A42" s="5" t="s">
        <v>129</v>
      </c>
      <c r="B42" s="122">
        <f t="shared" si="1"/>
        <v>16636610</v>
      </c>
      <c r="C42" s="122">
        <f t="shared" si="2"/>
        <v>17927225.6</v>
      </c>
      <c r="D42" s="122">
        <f t="shared" si="3"/>
        <v>34563835.6</v>
      </c>
      <c r="E42" s="127">
        <f t="shared" si="4"/>
        <v>48.13299713762091</v>
      </c>
      <c r="F42" s="123">
        <f t="shared" si="5"/>
        <v>51.86700286237909</v>
      </c>
    </row>
    <row r="43" spans="1:6" ht="15">
      <c r="A43" s="5" t="s">
        <v>130</v>
      </c>
      <c r="B43" s="122">
        <f t="shared" si="1"/>
        <v>245014170</v>
      </c>
      <c r="C43" s="122">
        <f t="shared" si="2"/>
        <v>7572043.45</v>
      </c>
      <c r="D43" s="122">
        <f t="shared" si="3"/>
        <v>252586213.45</v>
      </c>
      <c r="E43" s="127">
        <f t="shared" si="4"/>
        <v>97.00219447982703</v>
      </c>
      <c r="F43" s="123">
        <f t="shared" si="5"/>
        <v>2.997805520172978</v>
      </c>
    </row>
    <row r="44" spans="1:6" ht="15">
      <c r="A44" s="5" t="s">
        <v>131</v>
      </c>
      <c r="B44" s="122">
        <f t="shared" si="1"/>
        <v>90833123</v>
      </c>
      <c r="C44" s="122">
        <f t="shared" si="2"/>
        <v>14977018.05</v>
      </c>
      <c r="D44" s="122">
        <f t="shared" si="3"/>
        <v>105810141.05</v>
      </c>
      <c r="E44" s="127">
        <f t="shared" si="4"/>
        <v>85.84538504402646</v>
      </c>
      <c r="F44" s="123">
        <f t="shared" si="5"/>
        <v>14.154614955973543</v>
      </c>
    </row>
    <row r="45" spans="1:6" ht="15">
      <c r="A45" s="5" t="s">
        <v>132</v>
      </c>
      <c r="B45" s="122">
        <f t="shared" si="1"/>
        <v>57271575</v>
      </c>
      <c r="C45" s="122">
        <f t="shared" si="2"/>
        <v>7862171.33</v>
      </c>
      <c r="D45" s="122">
        <f t="shared" si="3"/>
        <v>65133746.33</v>
      </c>
      <c r="E45" s="127">
        <f t="shared" si="4"/>
        <v>87.92918913313181</v>
      </c>
      <c r="F45" s="123">
        <f t="shared" si="5"/>
        <v>12.07081086686819</v>
      </c>
    </row>
    <row r="46" spans="1:6" ht="15">
      <c r="A46" s="5" t="s">
        <v>133</v>
      </c>
      <c r="B46" s="122">
        <f t="shared" si="1"/>
        <v>41480750</v>
      </c>
      <c r="C46" s="122">
        <f t="shared" si="2"/>
        <v>6302573.05</v>
      </c>
      <c r="D46" s="122">
        <f t="shared" si="3"/>
        <v>47783323.05</v>
      </c>
      <c r="E46" s="127">
        <f t="shared" si="4"/>
        <v>86.81009890541718</v>
      </c>
      <c r="F46" s="123">
        <f t="shared" si="5"/>
        <v>13.189901094582831</v>
      </c>
    </row>
    <row r="47" spans="1:6" ht="15">
      <c r="A47" s="5" t="s">
        <v>134</v>
      </c>
      <c r="B47" s="122">
        <f t="shared" si="1"/>
        <v>27184875</v>
      </c>
      <c r="C47" s="122">
        <f t="shared" si="2"/>
        <v>6591124.17</v>
      </c>
      <c r="D47" s="122">
        <f t="shared" si="3"/>
        <v>33775999.17</v>
      </c>
      <c r="E47" s="127">
        <f t="shared" si="4"/>
        <v>80.48577590014193</v>
      </c>
      <c r="F47" s="123">
        <f t="shared" si="5"/>
        <v>19.514224099858062</v>
      </c>
    </row>
    <row r="48" spans="1:6" ht="15">
      <c r="A48" s="5" t="s">
        <v>135</v>
      </c>
      <c r="B48" s="122">
        <f t="shared" si="1"/>
        <v>36166895</v>
      </c>
      <c r="C48" s="122">
        <f t="shared" si="2"/>
        <v>6319738.3</v>
      </c>
      <c r="D48" s="122">
        <f t="shared" si="3"/>
        <v>42486633.3</v>
      </c>
      <c r="E48" s="127">
        <f t="shared" si="4"/>
        <v>85.12534929426852</v>
      </c>
      <c r="F48" s="123">
        <f t="shared" si="5"/>
        <v>14.87465070573149</v>
      </c>
    </row>
    <row r="49" spans="1:6" ht="15">
      <c r="A49" s="5" t="s">
        <v>136</v>
      </c>
      <c r="B49" s="122">
        <f t="shared" si="1"/>
        <v>19823854.09000001</v>
      </c>
      <c r="C49" s="122">
        <f t="shared" si="2"/>
        <v>58507592.54</v>
      </c>
      <c r="D49" s="122">
        <f t="shared" si="3"/>
        <v>78331446.63000001</v>
      </c>
      <c r="E49" s="127">
        <f t="shared" si="4"/>
        <v>25.307657323933185</v>
      </c>
      <c r="F49" s="123">
        <f t="shared" si="5"/>
        <v>74.69234267606681</v>
      </c>
    </row>
    <row r="50" spans="1:6" ht="15">
      <c r="A50" s="5" t="s">
        <v>137</v>
      </c>
      <c r="B50" s="122">
        <f t="shared" si="1"/>
        <v>49418655</v>
      </c>
      <c r="C50" s="122">
        <f t="shared" si="2"/>
        <v>9063123.25</v>
      </c>
      <c r="D50" s="122">
        <f t="shared" si="3"/>
        <v>58481778.25</v>
      </c>
      <c r="E50" s="127">
        <f t="shared" si="4"/>
        <v>84.50265446570958</v>
      </c>
      <c r="F50" s="123">
        <f t="shared" si="5"/>
        <v>15.49734553429042</v>
      </c>
    </row>
    <row r="51" spans="1:6" ht="15">
      <c r="A51" s="5" t="s">
        <v>138</v>
      </c>
      <c r="B51" s="122">
        <f t="shared" si="1"/>
        <v>133206888.33333331</v>
      </c>
      <c r="C51" s="122">
        <f t="shared" si="2"/>
        <v>20990615.42</v>
      </c>
      <c r="D51" s="122">
        <f t="shared" si="3"/>
        <v>154197503.75333333</v>
      </c>
      <c r="E51" s="127">
        <f t="shared" si="4"/>
        <v>86.38718856721684</v>
      </c>
      <c r="F51" s="123">
        <f t="shared" si="5"/>
        <v>13.61281143278316</v>
      </c>
    </row>
    <row r="52" spans="1:6" ht="15">
      <c r="A52" s="5" t="s">
        <v>139</v>
      </c>
      <c r="B52" s="122">
        <f t="shared" si="1"/>
        <v>280733270</v>
      </c>
      <c r="C52" s="122">
        <f t="shared" si="2"/>
        <v>66736313.03</v>
      </c>
      <c r="D52" s="122">
        <f t="shared" si="3"/>
        <v>347469583.03</v>
      </c>
      <c r="E52" s="127">
        <f t="shared" si="4"/>
        <v>80.79362445252134</v>
      </c>
      <c r="F52" s="123">
        <f t="shared" si="5"/>
        <v>19.206375547478668</v>
      </c>
    </row>
    <row r="53" spans="1:6" ht="15">
      <c r="A53" s="5" t="s">
        <v>140</v>
      </c>
      <c r="B53" s="122">
        <f t="shared" si="1"/>
        <v>191301570</v>
      </c>
      <c r="C53" s="122">
        <f t="shared" si="2"/>
        <v>35258065.95</v>
      </c>
      <c r="D53" s="122">
        <f t="shared" si="3"/>
        <v>226559635.95</v>
      </c>
      <c r="E53" s="127">
        <f t="shared" si="4"/>
        <v>84.43762243783743</v>
      </c>
      <c r="F53" s="123">
        <f t="shared" si="5"/>
        <v>15.562377562162572</v>
      </c>
    </row>
    <row r="54" spans="1:6" ht="15">
      <c r="A54" s="5" t="s">
        <v>141</v>
      </c>
      <c r="B54" s="122">
        <f t="shared" si="1"/>
        <v>22846260</v>
      </c>
      <c r="C54" s="122">
        <f t="shared" si="2"/>
        <v>4340517</v>
      </c>
      <c r="D54" s="122">
        <f t="shared" si="3"/>
        <v>27186777</v>
      </c>
      <c r="E54" s="127">
        <f t="shared" si="4"/>
        <v>84.03445542662156</v>
      </c>
      <c r="F54" s="123">
        <f t="shared" si="5"/>
        <v>15.965544573378448</v>
      </c>
    </row>
    <row r="55" spans="1:6" ht="15">
      <c r="A55" s="5" t="s">
        <v>142</v>
      </c>
      <c r="B55" s="122">
        <f t="shared" si="1"/>
        <v>24729510</v>
      </c>
      <c r="C55" s="122">
        <f t="shared" si="2"/>
        <v>10861866.57</v>
      </c>
      <c r="D55" s="122">
        <f t="shared" si="3"/>
        <v>35591376.57</v>
      </c>
      <c r="E55" s="127">
        <f t="shared" si="4"/>
        <v>69.48174637573452</v>
      </c>
      <c r="F55" s="123">
        <f t="shared" si="5"/>
        <v>30.51825362426548</v>
      </c>
    </row>
    <row r="56" spans="1:6" ht="15">
      <c r="A56" s="5" t="s">
        <v>143</v>
      </c>
      <c r="B56" s="122">
        <f t="shared" si="1"/>
        <v>42686320</v>
      </c>
      <c r="C56" s="122">
        <f t="shared" si="2"/>
        <v>5755319.93</v>
      </c>
      <c r="D56" s="122">
        <f t="shared" si="3"/>
        <v>48441639.93</v>
      </c>
      <c r="E56" s="127">
        <f t="shared" si="4"/>
        <v>88.11906463464769</v>
      </c>
      <c r="F56" s="123">
        <f t="shared" si="5"/>
        <v>11.880935365352316</v>
      </c>
    </row>
    <row r="57" spans="1:6" ht="15">
      <c r="A57" s="5" t="s">
        <v>144</v>
      </c>
      <c r="B57" s="122">
        <f t="shared" si="1"/>
        <v>20915050</v>
      </c>
      <c r="C57" s="122">
        <f t="shared" si="2"/>
        <v>4443309</v>
      </c>
      <c r="D57" s="122">
        <f t="shared" si="3"/>
        <v>25358359</v>
      </c>
      <c r="E57" s="127">
        <f t="shared" si="4"/>
        <v>82.47793163587596</v>
      </c>
      <c r="F57" s="123">
        <f t="shared" si="5"/>
        <v>17.522068364124035</v>
      </c>
    </row>
    <row r="58" spans="1:6" ht="15">
      <c r="A58" s="5" t="s">
        <v>145</v>
      </c>
      <c r="B58" s="122">
        <f t="shared" si="1"/>
        <v>50196800.25</v>
      </c>
      <c r="C58" s="122">
        <f t="shared" si="2"/>
        <v>7857108</v>
      </c>
      <c r="D58" s="122">
        <f t="shared" si="3"/>
        <v>58053908.25</v>
      </c>
      <c r="E58" s="127">
        <f t="shared" si="4"/>
        <v>86.46584142765272</v>
      </c>
      <c r="F58" s="123">
        <f t="shared" si="5"/>
        <v>13.53415857234728</v>
      </c>
    </row>
    <row r="59" spans="1:6" ht="15">
      <c r="A59" s="5" t="s">
        <v>146</v>
      </c>
      <c r="B59" s="122">
        <f t="shared" si="1"/>
        <v>87888390.71000001</v>
      </c>
      <c r="C59" s="122">
        <f t="shared" si="2"/>
        <v>16368538.95</v>
      </c>
      <c r="D59" s="122">
        <f t="shared" si="3"/>
        <v>104256929.66000001</v>
      </c>
      <c r="E59" s="127">
        <f t="shared" si="4"/>
        <v>84.29980721340955</v>
      </c>
      <c r="F59" s="123">
        <f t="shared" si="5"/>
        <v>15.700192786590447</v>
      </c>
    </row>
    <row r="60" spans="1:6" ht="15">
      <c r="A60" s="5" t="s">
        <v>147</v>
      </c>
      <c r="B60" s="122">
        <f t="shared" si="1"/>
        <v>16241050</v>
      </c>
      <c r="C60" s="122">
        <f t="shared" si="2"/>
        <v>3300380</v>
      </c>
      <c r="D60" s="122">
        <f t="shared" si="3"/>
        <v>19541430</v>
      </c>
      <c r="E60" s="127">
        <f t="shared" si="4"/>
        <v>83.110857291406</v>
      </c>
      <c r="F60" s="123">
        <f t="shared" si="5"/>
        <v>16.889142708593997</v>
      </c>
    </row>
    <row r="61" spans="1:6" ht="15">
      <c r="A61" s="5" t="s">
        <v>148</v>
      </c>
      <c r="B61" s="122">
        <f t="shared" si="1"/>
        <v>82301985</v>
      </c>
      <c r="C61" s="122">
        <f t="shared" si="2"/>
        <v>15983099.81</v>
      </c>
      <c r="D61" s="122">
        <f t="shared" si="3"/>
        <v>98285084.81</v>
      </c>
      <c r="E61" s="127">
        <f t="shared" si="4"/>
        <v>83.73802104266608</v>
      </c>
      <c r="F61" s="123">
        <f t="shared" si="5"/>
        <v>16.261978957333923</v>
      </c>
    </row>
    <row r="62" spans="1:6" ht="15">
      <c r="A62" s="5" t="s">
        <v>149</v>
      </c>
      <c r="B62" s="122">
        <f t="shared" si="1"/>
        <v>57967520</v>
      </c>
      <c r="C62" s="122">
        <f t="shared" si="2"/>
        <v>11164454.6</v>
      </c>
      <c r="D62" s="122">
        <f t="shared" si="3"/>
        <v>69131974.6</v>
      </c>
      <c r="E62" s="127">
        <f t="shared" si="4"/>
        <v>83.85051972752417</v>
      </c>
      <c r="F62" s="123">
        <f t="shared" si="5"/>
        <v>16.149480272475827</v>
      </c>
    </row>
    <row r="63" spans="1:6" ht="15">
      <c r="A63" s="5" t="s">
        <v>150</v>
      </c>
      <c r="B63" s="122">
        <f t="shared" si="1"/>
        <v>70641565</v>
      </c>
      <c r="C63" s="122">
        <f t="shared" si="2"/>
        <v>11478332.15</v>
      </c>
      <c r="D63" s="122">
        <f t="shared" si="3"/>
        <v>82119897.15</v>
      </c>
      <c r="E63" s="127">
        <f t="shared" si="4"/>
        <v>86.02247135181659</v>
      </c>
      <c r="F63" s="123">
        <f t="shared" si="5"/>
        <v>13.977528648183407</v>
      </c>
    </row>
    <row r="64" spans="1:6" ht="15">
      <c r="A64" s="5" t="s">
        <v>151</v>
      </c>
      <c r="B64" s="122">
        <f t="shared" si="1"/>
        <v>14536725</v>
      </c>
      <c r="C64" s="122">
        <f t="shared" si="2"/>
        <v>4088117</v>
      </c>
      <c r="D64" s="122">
        <f t="shared" si="3"/>
        <v>18624842</v>
      </c>
      <c r="E64" s="127">
        <f t="shared" si="4"/>
        <v>78.05019231841001</v>
      </c>
      <c r="F64" s="123">
        <f t="shared" si="5"/>
        <v>21.94980768159</v>
      </c>
    </row>
    <row r="65" spans="1:6" ht="15">
      <c r="A65" s="5" t="s">
        <v>152</v>
      </c>
      <c r="B65" s="122">
        <f t="shared" si="1"/>
        <v>52620500</v>
      </c>
      <c r="C65" s="122">
        <f t="shared" si="2"/>
        <v>7735006.2</v>
      </c>
      <c r="D65" s="122">
        <f t="shared" si="3"/>
        <v>60355506.2</v>
      </c>
      <c r="E65" s="127">
        <f t="shared" si="4"/>
        <v>87.18425759802508</v>
      </c>
      <c r="F65" s="123">
        <f t="shared" si="5"/>
        <v>12.815742401974916</v>
      </c>
    </row>
    <row r="66" spans="1:6" ht="15">
      <c r="A66" s="5" t="s">
        <v>153</v>
      </c>
      <c r="B66" s="122">
        <f t="shared" si="1"/>
        <v>92055553</v>
      </c>
      <c r="C66" s="122">
        <f t="shared" si="2"/>
        <v>18702612.27</v>
      </c>
      <c r="D66" s="122">
        <f t="shared" si="3"/>
        <v>110758165.27</v>
      </c>
      <c r="E66" s="127">
        <f t="shared" si="4"/>
        <v>83.11401039877482</v>
      </c>
      <c r="F66" s="123">
        <f t="shared" si="5"/>
        <v>16.885989601225184</v>
      </c>
    </row>
    <row r="67" spans="1:6" ht="15">
      <c r="A67" s="5" t="s">
        <v>154</v>
      </c>
      <c r="B67" s="122">
        <f t="shared" si="1"/>
        <v>49943214</v>
      </c>
      <c r="C67" s="122">
        <f t="shared" si="2"/>
        <v>9938438.3</v>
      </c>
      <c r="D67" s="122">
        <f t="shared" si="3"/>
        <v>59881652.3</v>
      </c>
      <c r="E67" s="127">
        <f t="shared" si="4"/>
        <v>83.4031996141162</v>
      </c>
      <c r="F67" s="123">
        <f t="shared" si="5"/>
        <v>16.59680038588381</v>
      </c>
    </row>
    <row r="68" spans="1:6" ht="15">
      <c r="A68" s="5" t="s">
        <v>155</v>
      </c>
      <c r="B68" s="122">
        <f t="shared" si="1"/>
        <v>30651965</v>
      </c>
      <c r="C68" s="122">
        <f t="shared" si="2"/>
        <v>3577557.2</v>
      </c>
      <c r="D68" s="122">
        <f t="shared" si="3"/>
        <v>34229522.2</v>
      </c>
      <c r="E68" s="127">
        <f t="shared" si="4"/>
        <v>89.54832854780544</v>
      </c>
      <c r="F68" s="123">
        <f t="shared" si="5"/>
        <v>10.451671452194562</v>
      </c>
    </row>
    <row r="69" spans="1:6" ht="15">
      <c r="A69" s="5" t="s">
        <v>156</v>
      </c>
      <c r="B69" s="122">
        <f t="shared" si="1"/>
        <v>55111095</v>
      </c>
      <c r="C69" s="122">
        <f t="shared" si="2"/>
        <v>11426781.23</v>
      </c>
      <c r="D69" s="122">
        <f t="shared" si="3"/>
        <v>66537876.230000004</v>
      </c>
      <c r="E69" s="127">
        <f t="shared" si="4"/>
        <v>82.8266517096198</v>
      </c>
      <c r="F69" s="123">
        <f t="shared" si="5"/>
        <v>17.173348290380204</v>
      </c>
    </row>
    <row r="70" spans="1:6" s="92" customFormat="1" ht="15">
      <c r="A70" s="108" t="s">
        <v>15</v>
      </c>
      <c r="B70" s="124">
        <f t="shared" si="1"/>
        <v>2241887697.6233335</v>
      </c>
      <c r="C70" s="124">
        <f t="shared" si="2"/>
        <v>453003756.4</v>
      </c>
      <c r="D70" s="124">
        <f t="shared" si="3"/>
        <v>2694891454.0233335</v>
      </c>
      <c r="E70" s="128">
        <f t="shared" si="4"/>
        <v>83.19027819381411</v>
      </c>
      <c r="F70" s="125">
        <f t="shared" si="5"/>
        <v>16.80972180618588</v>
      </c>
    </row>
    <row r="71" spans="2:6" ht="15">
      <c r="B71" s="122"/>
      <c r="C71" s="122"/>
      <c r="D71" s="5"/>
      <c r="E71" s="5"/>
      <c r="F71" s="108"/>
    </row>
    <row r="74" ht="15">
      <c r="A74" s="95" t="s">
        <v>160</v>
      </c>
    </row>
    <row r="75" ht="15">
      <c r="A75" s="95" t="s">
        <v>161</v>
      </c>
    </row>
    <row r="76" ht="15">
      <c r="A76" s="95" t="s">
        <v>162</v>
      </c>
    </row>
    <row r="77" ht="15">
      <c r="A77" s="95" t="s">
        <v>171</v>
      </c>
    </row>
    <row r="78" ht="15">
      <c r="A78" s="95"/>
    </row>
    <row r="79" ht="15">
      <c r="A79" s="95" t="s">
        <v>118</v>
      </c>
    </row>
  </sheetData>
  <sheetProtection/>
  <mergeCells count="1">
    <mergeCell ref="B1:D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36"/>
  <sheetViews>
    <sheetView tabSelected="1" zoomScalePageLayoutView="0" workbookViewId="0" topLeftCell="A1">
      <selection activeCell="A36" sqref="A36"/>
    </sheetView>
  </sheetViews>
  <sheetFormatPr defaultColWidth="9.140625" defaultRowHeight="15"/>
  <cols>
    <col min="1" max="1" width="24.7109375" style="133" customWidth="1"/>
    <col min="2" max="2" width="34.00390625" style="133" customWidth="1"/>
    <col min="3" max="3" width="24.57421875" style="133" customWidth="1"/>
    <col min="4" max="4" width="13.28125" style="133" customWidth="1"/>
    <col min="5" max="16384" width="8.8515625" style="133" customWidth="1"/>
  </cols>
  <sheetData>
    <row r="1" spans="1:4" ht="30.75">
      <c r="A1" s="129"/>
      <c r="B1" s="130" t="s">
        <v>172</v>
      </c>
      <c r="C1" s="131" t="s">
        <v>173</v>
      </c>
      <c r="D1" s="132" t="s">
        <v>174</v>
      </c>
    </row>
    <row r="2" spans="1:4" ht="15">
      <c r="A2" s="134" t="s">
        <v>175</v>
      </c>
      <c r="B2" s="135">
        <v>911900</v>
      </c>
      <c r="C2" s="135">
        <v>3493137</v>
      </c>
      <c r="D2" s="136">
        <f>B2/C2*100</f>
        <v>26.10547482105626</v>
      </c>
    </row>
    <row r="3" spans="1:4" ht="15">
      <c r="A3" s="137" t="s">
        <v>125</v>
      </c>
      <c r="B3" s="138">
        <v>41600</v>
      </c>
      <c r="C3" s="139">
        <v>156660</v>
      </c>
      <c r="D3" s="136">
        <f aca="true" t="shared" si="0" ref="D3:D34">B3/C3*100</f>
        <v>26.554321460487678</v>
      </c>
    </row>
    <row r="4" spans="1:4" ht="15">
      <c r="A4" s="137" t="s">
        <v>126</v>
      </c>
      <c r="B4" s="138">
        <v>43000</v>
      </c>
      <c r="C4" s="139">
        <v>160000</v>
      </c>
      <c r="D4" s="136">
        <f t="shared" si="0"/>
        <v>26.875</v>
      </c>
    </row>
    <row r="5" spans="1:4" ht="15">
      <c r="A5" s="137" t="s">
        <v>127</v>
      </c>
      <c r="B5" s="138">
        <v>18800</v>
      </c>
      <c r="C5" s="139">
        <v>68871</v>
      </c>
      <c r="D5" s="136">
        <f t="shared" si="0"/>
        <v>27.297411101915177</v>
      </c>
    </row>
    <row r="6" spans="1:4" ht="15">
      <c r="A6" s="137" t="s">
        <v>128</v>
      </c>
      <c r="B6" s="138">
        <v>13100</v>
      </c>
      <c r="C6" s="139">
        <v>50511</v>
      </c>
      <c r="D6" s="136">
        <f t="shared" si="0"/>
        <v>25.93494486349508</v>
      </c>
    </row>
    <row r="7" spans="1:4" ht="15">
      <c r="A7" s="137" t="s">
        <v>129</v>
      </c>
      <c r="B7" s="138">
        <v>8500</v>
      </c>
      <c r="C7" s="139">
        <v>31817</v>
      </c>
      <c r="D7" s="136">
        <f t="shared" si="0"/>
        <v>26.715277996039855</v>
      </c>
    </row>
    <row r="8" spans="1:4" ht="15">
      <c r="A8" s="137" t="s">
        <v>131</v>
      </c>
      <c r="B8" s="138">
        <v>21200</v>
      </c>
      <c r="C8" s="139">
        <v>86182</v>
      </c>
      <c r="D8" s="136">
        <f t="shared" si="0"/>
        <v>24.59910422129911</v>
      </c>
    </row>
    <row r="9" spans="1:4" ht="15">
      <c r="A9" s="137" t="s">
        <v>132</v>
      </c>
      <c r="B9" s="138">
        <v>23300</v>
      </c>
      <c r="C9" s="139">
        <v>98822</v>
      </c>
      <c r="D9" s="136">
        <f t="shared" si="0"/>
        <v>23.577745846066666</v>
      </c>
    </row>
    <row r="10" spans="1:4" ht="15">
      <c r="A10" s="137" t="s">
        <v>133</v>
      </c>
      <c r="B10" s="138">
        <v>19700</v>
      </c>
      <c r="C10" s="139">
        <v>75511</v>
      </c>
      <c r="D10" s="136">
        <f t="shared" si="0"/>
        <v>26.08891419793143</v>
      </c>
    </row>
    <row r="11" spans="1:4" ht="15">
      <c r="A11" s="137" t="s">
        <v>134</v>
      </c>
      <c r="B11" s="138">
        <v>16100</v>
      </c>
      <c r="C11" s="139">
        <v>64517</v>
      </c>
      <c r="D11" s="136">
        <f t="shared" si="0"/>
        <v>24.954663112047985</v>
      </c>
    </row>
    <row r="12" spans="1:4" ht="15">
      <c r="A12" s="137" t="s">
        <v>135</v>
      </c>
      <c r="B12" s="138">
        <v>18000</v>
      </c>
      <c r="C12" s="139">
        <v>66007</v>
      </c>
      <c r="D12" s="136">
        <f t="shared" si="0"/>
        <v>27.269835017498146</v>
      </c>
    </row>
    <row r="13" spans="1:4" ht="15">
      <c r="A13" s="137" t="s">
        <v>136</v>
      </c>
      <c r="B13" s="138">
        <v>14400</v>
      </c>
      <c r="C13" s="139">
        <v>56973</v>
      </c>
      <c r="D13" s="136">
        <f t="shared" si="0"/>
        <v>25.27513032489074</v>
      </c>
    </row>
    <row r="14" spans="1:4" ht="15">
      <c r="A14" s="137" t="s">
        <v>130</v>
      </c>
      <c r="B14" s="138">
        <v>87500</v>
      </c>
      <c r="C14" s="139">
        <v>368491</v>
      </c>
      <c r="D14" s="136">
        <f t="shared" si="0"/>
        <v>23.74549174878084</v>
      </c>
    </row>
    <row r="15" spans="1:4" ht="15">
      <c r="A15" s="137" t="s">
        <v>144</v>
      </c>
      <c r="B15" s="138">
        <v>3500</v>
      </c>
      <c r="C15" s="139">
        <v>15392</v>
      </c>
      <c r="D15" s="136">
        <f t="shared" si="0"/>
        <v>22.739085239085238</v>
      </c>
    </row>
    <row r="16" spans="1:4" ht="15">
      <c r="A16" s="137" t="s">
        <v>137</v>
      </c>
      <c r="B16" s="138">
        <v>27300</v>
      </c>
      <c r="C16" s="139">
        <v>102019</v>
      </c>
      <c r="D16" s="136">
        <f t="shared" si="0"/>
        <v>26.759721228398632</v>
      </c>
    </row>
    <row r="17" spans="1:4" ht="15">
      <c r="A17" s="137" t="s">
        <v>138</v>
      </c>
      <c r="B17" s="138">
        <v>55600</v>
      </c>
      <c r="C17" s="139">
        <v>231809</v>
      </c>
      <c r="D17" s="136">
        <f t="shared" si="0"/>
        <v>23.98526373005362</v>
      </c>
    </row>
    <row r="18" spans="1:4" ht="15">
      <c r="A18" s="137" t="s">
        <v>139</v>
      </c>
      <c r="B18" s="138">
        <v>108900</v>
      </c>
      <c r="C18" s="139">
        <v>449539</v>
      </c>
      <c r="D18" s="136">
        <f t="shared" si="0"/>
        <v>24.224816979171994</v>
      </c>
    </row>
    <row r="19" spans="1:4" ht="15">
      <c r="A19" s="137" t="s">
        <v>140</v>
      </c>
      <c r="B19" s="138">
        <v>44200</v>
      </c>
      <c r="C19" s="139">
        <v>142939</v>
      </c>
      <c r="D19" s="136">
        <f t="shared" si="0"/>
        <v>30.922281532681772</v>
      </c>
    </row>
    <row r="20" spans="1:4" ht="15">
      <c r="A20" s="137" t="s">
        <v>141</v>
      </c>
      <c r="B20" s="138">
        <v>10100</v>
      </c>
      <c r="C20" s="139">
        <v>48152</v>
      </c>
      <c r="D20" s="136">
        <f t="shared" si="0"/>
        <v>20.975245057318492</v>
      </c>
    </row>
    <row r="21" spans="1:4" ht="15">
      <c r="A21" s="137" t="s">
        <v>142</v>
      </c>
      <c r="B21" s="138">
        <v>16300</v>
      </c>
      <c r="C21" s="139">
        <v>57491</v>
      </c>
      <c r="D21" s="136">
        <f t="shared" si="0"/>
        <v>28.352263832599885</v>
      </c>
    </row>
    <row r="22" spans="1:4" ht="15">
      <c r="A22" s="137" t="s">
        <v>143</v>
      </c>
      <c r="B22" s="138">
        <v>16500</v>
      </c>
      <c r="C22" s="139">
        <v>58602</v>
      </c>
      <c r="D22" s="136">
        <f t="shared" si="0"/>
        <v>28.15603563018327</v>
      </c>
    </row>
    <row r="23" spans="1:4" ht="15">
      <c r="A23" s="137" t="s">
        <v>145</v>
      </c>
      <c r="B23" s="138">
        <v>20600</v>
      </c>
      <c r="C23" s="139">
        <v>81123</v>
      </c>
      <c r="D23" s="136">
        <f t="shared" si="0"/>
        <v>25.393538207413435</v>
      </c>
    </row>
    <row r="24" spans="1:4" ht="15">
      <c r="A24" s="137" t="s">
        <v>146</v>
      </c>
      <c r="B24" s="138">
        <v>61200</v>
      </c>
      <c r="C24" s="139">
        <v>219051</v>
      </c>
      <c r="D24" s="136">
        <f t="shared" si="0"/>
        <v>27.938699207033977</v>
      </c>
    </row>
    <row r="25" spans="1:4" ht="15">
      <c r="A25" s="137" t="s">
        <v>147</v>
      </c>
      <c r="B25" s="138">
        <v>3100</v>
      </c>
      <c r="C25" s="139">
        <v>13386</v>
      </c>
      <c r="D25" s="136">
        <f t="shared" si="0"/>
        <v>23.15852383086807</v>
      </c>
    </row>
    <row r="26" spans="1:4" ht="15">
      <c r="A26" s="137" t="s">
        <v>169</v>
      </c>
      <c r="B26" s="138">
        <v>27200</v>
      </c>
      <c r="C26" s="139">
        <v>91349</v>
      </c>
      <c r="D26" s="136">
        <f t="shared" si="0"/>
        <v>29.775914350458134</v>
      </c>
    </row>
    <row r="27" spans="1:4" ht="15">
      <c r="A27" s="137" t="s">
        <v>149</v>
      </c>
      <c r="B27" s="138">
        <v>33600</v>
      </c>
      <c r="C27" s="139">
        <v>115055</v>
      </c>
      <c r="D27" s="136">
        <f t="shared" si="0"/>
        <v>29.20342444917648</v>
      </c>
    </row>
    <row r="28" spans="1:4" ht="15">
      <c r="A28" s="137" t="s">
        <v>150</v>
      </c>
      <c r="B28" s="138">
        <v>17600</v>
      </c>
      <c r="C28" s="139">
        <v>67332</v>
      </c>
      <c r="D28" s="136">
        <f t="shared" si="0"/>
        <v>26.13913146794986</v>
      </c>
    </row>
    <row r="29" spans="1:4" ht="15">
      <c r="A29" s="137" t="s">
        <v>151</v>
      </c>
      <c r="B29" s="138">
        <v>3500</v>
      </c>
      <c r="C29" s="139">
        <v>13905</v>
      </c>
      <c r="D29" s="136">
        <f t="shared" si="0"/>
        <v>25.170801869830996</v>
      </c>
    </row>
    <row r="30" spans="1:4" ht="15">
      <c r="A30" s="137" t="s">
        <v>152</v>
      </c>
      <c r="B30" s="138">
        <v>18100</v>
      </c>
      <c r="C30" s="139">
        <v>65767</v>
      </c>
      <c r="D30" s="136">
        <f t="shared" si="0"/>
        <v>27.521401310687732</v>
      </c>
    </row>
    <row r="31" spans="1:4" ht="15">
      <c r="A31" s="137" t="s">
        <v>153</v>
      </c>
      <c r="B31" s="138">
        <v>56600</v>
      </c>
      <c r="C31" s="139">
        <v>201790</v>
      </c>
      <c r="D31" s="136">
        <f t="shared" si="0"/>
        <v>28.04896179196194</v>
      </c>
    </row>
    <row r="32" spans="1:4" ht="15">
      <c r="A32" s="137" t="s">
        <v>154</v>
      </c>
      <c r="B32" s="138">
        <v>15800</v>
      </c>
      <c r="C32" s="139">
        <v>60411</v>
      </c>
      <c r="D32" s="136">
        <f t="shared" si="0"/>
        <v>26.154177219380575</v>
      </c>
    </row>
    <row r="33" spans="1:4" ht="15">
      <c r="A33" s="137" t="s">
        <v>155</v>
      </c>
      <c r="B33" s="138">
        <v>15000</v>
      </c>
      <c r="C33" s="139">
        <v>55988</v>
      </c>
      <c r="D33" s="136">
        <f t="shared" si="0"/>
        <v>26.79145531185254</v>
      </c>
    </row>
    <row r="34" spans="1:4" ht="15">
      <c r="A34" s="137" t="s">
        <v>156</v>
      </c>
      <c r="B34" s="138">
        <v>32100</v>
      </c>
      <c r="C34" s="139">
        <v>117675</v>
      </c>
      <c r="D34" s="136">
        <f t="shared" si="0"/>
        <v>27.278521351179098</v>
      </c>
    </row>
    <row r="36" ht="15">
      <c r="A36" s="58" t="s">
        <v>176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Nichola Williams</dc:creator>
  <cp:keywords/>
  <dc:description/>
  <cp:lastModifiedBy>Emma Woods</cp:lastModifiedBy>
  <dcterms:created xsi:type="dcterms:W3CDTF">2021-11-03T14:21:51Z</dcterms:created>
  <dcterms:modified xsi:type="dcterms:W3CDTF">2022-03-09T11:30:09Z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0x0101002B71BA3BFA6C0843BA0B3254B5AA3013010101002CF1D78255183B40B11BA159B5F4337E</vt:lpwstr>
  </property>
  <property fmtid="{D5CDD505-2E9C-101B-9397-08002B2CF9AE}" pid="3" name="Information Owner">
    <vt:lpwstr>4;#Performance Audit ＆ Best Value|49fb6578-1353-4755-a637-953d94e564bd</vt:lpwstr>
  </property>
  <property fmtid="{D5CDD505-2E9C-101B-9397-08002B2CF9AE}" pid="4" name="TaxKeyword">
    <vt:lpwstr/>
  </property>
  <property fmtid="{D5CDD505-2E9C-101B-9397-08002B2CF9AE}" pid="5" name="Audit">
    <vt:lpwstr>5;#Business Support - Economic Recovery|2d4c7652-2515-48cf-8291-c9b29155dc65</vt:lpwstr>
  </property>
  <property fmtid="{D5CDD505-2E9C-101B-9397-08002B2CF9AE}" pid="6" name="Classification">
    <vt:lpwstr>1;#Public|653dd377-ab6e-4d8f-beb4-d731c3e5e708</vt:lpwstr>
  </property>
  <property fmtid="{D5CDD505-2E9C-101B-9397-08002B2CF9AE}" pid="7" name="Document Status">
    <vt:lpwstr>2;#In Progress|cd808db4-6a31-4610-b877-1f9364462fe0</vt:lpwstr>
  </property>
  <property fmtid="{D5CDD505-2E9C-101B-9397-08002B2CF9AE}" pid="8" name="Objective-Id">
    <vt:lpwstr>A36422782</vt:lpwstr>
  </property>
  <property fmtid="{D5CDD505-2E9C-101B-9397-08002B2CF9AE}" pid="9" name="Objective-Title">
    <vt:lpwstr>Audit Scotland - SG data check - Feb 2022</vt:lpwstr>
  </property>
  <property fmtid="{D5CDD505-2E9C-101B-9397-08002B2CF9AE}" pid="10" name="Objective-Description">
    <vt:lpwstr/>
  </property>
  <property fmtid="{D5CDD505-2E9C-101B-9397-08002B2CF9AE}" pid="11" name="Objective-CreationStamp">
    <vt:filetime>2022-02-08T12:53:42Z</vt:filetime>
  </property>
  <property fmtid="{D5CDD505-2E9C-101B-9397-08002B2CF9AE}" pid="12" name="Objective-IsApproved">
    <vt:bool>false</vt:bool>
  </property>
  <property fmtid="{D5CDD505-2E9C-101B-9397-08002B2CF9AE}" pid="13" name="Objective-IsPublished">
    <vt:bool>false</vt:bool>
  </property>
  <property fmtid="{D5CDD505-2E9C-101B-9397-08002B2CF9AE}" pid="14" name="Objective-DatePublished">
    <vt:lpwstr/>
  </property>
  <property fmtid="{D5CDD505-2E9C-101B-9397-08002B2CF9AE}" pid="15" name="Objective-ModificationStamp">
    <vt:filetime>2022-02-09T12:30:40Z</vt:filetime>
  </property>
  <property fmtid="{D5CDD505-2E9C-101B-9397-08002B2CF9AE}" pid="16" name="Objective-Owner">
    <vt:lpwstr>Stone, Pippa P (U442579)</vt:lpwstr>
  </property>
  <property fmtid="{D5CDD505-2E9C-101B-9397-08002B2CF9AE}" pid="17" name="Objective-Path">
    <vt:lpwstr>Objective Global Folder:SG File Plan:Business and industry:Companies:General:Research and analysis: Companies - general:OCEAES: ECONSTRAT: Business Support Statistics: Business Support Fund Statistics: Restricted Working Papers: Research and analysis: Companies - general: 2021-2026</vt:lpwstr>
  </property>
  <property fmtid="{D5CDD505-2E9C-101B-9397-08002B2CF9AE}" pid="18" name="Objective-Parent">
    <vt:lpwstr>OCEAES: ECONSTRAT: Business Support Statistics: Business Support Fund Statistics: Restricted Working Papers: Research and analysis: Companies - general: 2021-2026</vt:lpwstr>
  </property>
  <property fmtid="{D5CDD505-2E9C-101B-9397-08002B2CF9AE}" pid="19" name="Objective-State">
    <vt:lpwstr>Being Drafted</vt:lpwstr>
  </property>
  <property fmtid="{D5CDD505-2E9C-101B-9397-08002B2CF9AE}" pid="20" name="Objective-VersionId">
    <vt:lpwstr>vA53835546</vt:lpwstr>
  </property>
  <property fmtid="{D5CDD505-2E9C-101B-9397-08002B2CF9AE}" pid="21" name="Objective-Version">
    <vt:lpwstr>0.4</vt:lpwstr>
  </property>
  <property fmtid="{D5CDD505-2E9C-101B-9397-08002B2CF9AE}" pid="22" name="Objective-VersionNumber">
    <vt:r8>4</vt:r8>
  </property>
  <property fmtid="{D5CDD505-2E9C-101B-9397-08002B2CF9AE}" pid="23" name="Objective-VersionComment">
    <vt:lpwstr/>
  </property>
  <property fmtid="{D5CDD505-2E9C-101B-9397-08002B2CF9AE}" pid="24" name="Objective-FileNumber">
    <vt:lpwstr>STAT/271</vt:lpwstr>
  </property>
  <property fmtid="{D5CDD505-2E9C-101B-9397-08002B2CF9AE}" pid="25" name="Objective-Classification">
    <vt:lpwstr>OFFICIAL</vt:lpwstr>
  </property>
  <property fmtid="{D5CDD505-2E9C-101B-9397-08002B2CF9AE}" pid="26" name="Objective-Caveats">
    <vt:lpwstr>Caveat for access to SG Fileplan</vt:lpwstr>
  </property>
  <property fmtid="{D5CDD505-2E9C-101B-9397-08002B2CF9AE}" pid="27" name="Objective-Date of Original">
    <vt:lpwstr/>
  </property>
  <property fmtid="{D5CDD505-2E9C-101B-9397-08002B2CF9AE}" pid="28" name="Objective-Date Received">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Required Redaction">
    <vt:lpwstr/>
  </property>
  <property fmtid="{D5CDD505-2E9C-101B-9397-08002B2CF9AE}" pid="33" name="pcbab628bf1f42f98723a759df8ca16e">
    <vt:lpwstr>Public|653dd377-ab6e-4d8f-beb4-d731c3e5e708</vt:lpwstr>
  </property>
  <property fmtid="{D5CDD505-2E9C-101B-9397-08002B2CF9AE}" pid="34" name="TaxKeywordTaxHTField">
    <vt:lpwstr/>
  </property>
  <property fmtid="{D5CDD505-2E9C-101B-9397-08002B2CF9AE}" pid="35" name="m823e58b371e49d09bcd69a88b1c2ce4">
    <vt:lpwstr>In Progress|cd808db4-6a31-4610-b877-1f9364462fe0</vt:lpwstr>
  </property>
  <property fmtid="{D5CDD505-2E9C-101B-9397-08002B2CF9AE}" pid="36" name="CategoryDescription">
    <vt:lpwstr/>
  </property>
  <property fmtid="{D5CDD505-2E9C-101B-9397-08002B2CF9AE}" pid="37" name="TaxCatchAll">
    <vt:lpwstr>5;#;#4;#;#2;#;#1;#</vt:lpwstr>
  </property>
  <property fmtid="{D5CDD505-2E9C-101B-9397-08002B2CF9AE}" pid="38" name="j9e97b901bf54e0b93012ac3f362a9d9">
    <vt:lpwstr>Business Support - Economic Recovery|2d4c7652-2515-48cf-8291-c9b29155dc65</vt:lpwstr>
  </property>
  <property fmtid="{D5CDD505-2E9C-101B-9397-08002B2CF9AE}" pid="39" name="k8e16aff76864e2f951abb3e671768fa">
    <vt:lpwstr>Performance Audit ＆ Best Value|49fb6578-1353-4755-a637-953d94e564bd</vt:lpwstr>
  </property>
  <property fmtid="{D5CDD505-2E9C-101B-9397-08002B2CF9AE}" pid="40" name="SharedWithUsers">
    <vt:lpwstr>17;#Martin McLauchlan;#18;#Ashleigh Madjitey;#26;#Nichola Williams;#28;#Garry Quigley</vt:lpwstr>
  </property>
</Properties>
</file>